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9495" tabRatio="423" activeTab="0"/>
  </bookViews>
  <sheets>
    <sheet name="鶏卵関係の通関実績（国別）" sheetId="1" r:id="rId1"/>
    <sheet name="鶏卵関係の通関実績" sheetId="2" r:id="rId2"/>
  </sheets>
  <definedNames>
    <definedName name="_xlnm.Print_Area" localSheetId="1">'鶏卵関係の通関実績'!$A$1:$J$29</definedName>
    <definedName name="_xlnm.Print_Area" localSheetId="0">'鶏卵関係の通関実績（国別）'!$B$1:$S$69</definedName>
    <definedName name="_xlnm.Print_Titles" localSheetId="1">'鶏卵関係の通関実績'!$A:$A</definedName>
  </definedNames>
  <calcPr fullCalcOnLoad="1"/>
</workbook>
</file>

<file path=xl/sharedStrings.xml><?xml version="1.0" encoding="utf-8"?>
<sst xmlns="http://schemas.openxmlformats.org/spreadsheetml/2006/main" count="184" uniqueCount="80">
  <si>
    <t>【凍結全卵】</t>
  </si>
  <si>
    <t>前年比</t>
  </si>
  <si>
    <t>金額</t>
  </si>
  <si>
    <t>【凍結卵黄】</t>
  </si>
  <si>
    <t>【凍結卵白】</t>
  </si>
  <si>
    <t>【全卵粉】</t>
  </si>
  <si>
    <t>【卵黄粉】</t>
  </si>
  <si>
    <t>【卵白粉】</t>
  </si>
  <si>
    <t>【殻付卵】</t>
  </si>
  <si>
    <t>（千円）</t>
  </si>
  <si>
    <t>出典：財務省</t>
  </si>
  <si>
    <t>総計</t>
  </si>
  <si>
    <t>輸入卵については家きん卵（アヒル、皮蛋etc）は除く</t>
  </si>
  <si>
    <t>注1；</t>
  </si>
  <si>
    <t>数量（当年）</t>
  </si>
  <si>
    <t>換算(当年）</t>
  </si>
  <si>
    <t>換算(前年）</t>
  </si>
  <si>
    <t>鶏　卵　関　係　の　通　関　実　績   (　国　別 ）</t>
  </si>
  <si>
    <t>区分別換算</t>
  </si>
  <si>
    <t>数量</t>
  </si>
  <si>
    <t>【殻付卵】
換算</t>
  </si>
  <si>
    <t>【卵黄粉】
換算</t>
  </si>
  <si>
    <t>【凍結卵黄】
換算</t>
  </si>
  <si>
    <t>【全卵粉】
換算</t>
  </si>
  <si>
    <t>【凍結全卵】
換算</t>
  </si>
  <si>
    <t>【卵白粉】
換算</t>
  </si>
  <si>
    <t>【凍結卵白】
換算</t>
  </si>
  <si>
    <t>換算合計</t>
  </si>
  <si>
    <t>040811000</t>
  </si>
  <si>
    <t>040819000</t>
  </si>
  <si>
    <t>040891000</t>
  </si>
  <si>
    <t>040899000</t>
  </si>
  <si>
    <t>350211000</t>
  </si>
  <si>
    <t>350219000</t>
  </si>
  <si>
    <t>換算</t>
  </si>
  <si>
    <t>040721000</t>
  </si>
  <si>
    <t>040729000</t>
  </si>
  <si>
    <t>040790100</t>
  </si>
  <si>
    <t>040790200</t>
  </si>
  <si>
    <t>注2；</t>
  </si>
  <si>
    <t>（㎏）</t>
  </si>
  <si>
    <t>数量（前年同期）</t>
  </si>
  <si>
    <t>シェア</t>
  </si>
  <si>
    <t>（％）</t>
  </si>
  <si>
    <t>※１</t>
  </si>
  <si>
    <t>の合算</t>
  </si>
  <si>
    <t>国コード</t>
  </si>
  <si>
    <t>コード</t>
  </si>
  <si>
    <t>台湾</t>
  </si>
  <si>
    <t>タイ</t>
  </si>
  <si>
    <t>インド</t>
  </si>
  <si>
    <t>デンマーク</t>
  </si>
  <si>
    <t>オランダ</t>
  </si>
  <si>
    <t>ベルギー</t>
  </si>
  <si>
    <t>フランス</t>
  </si>
  <si>
    <t>ドイツ</t>
  </si>
  <si>
    <t>スペイン</t>
  </si>
  <si>
    <t>イタリア</t>
  </si>
  <si>
    <t>ポーランド</t>
  </si>
  <si>
    <t>カナダ</t>
  </si>
  <si>
    <t>メキシコ</t>
  </si>
  <si>
    <t>ブラジル</t>
  </si>
  <si>
    <t>アルゼンチン</t>
  </si>
  <si>
    <t>オーストラリア</t>
  </si>
  <si>
    <t>合計</t>
  </si>
  <si>
    <t>ベトナム</t>
  </si>
  <si>
    <t>ロシア</t>
  </si>
  <si>
    <t>ウクライナ</t>
  </si>
  <si>
    <t>ペルー</t>
  </si>
  <si>
    <t>中華人民共和国</t>
  </si>
  <si>
    <t>アメリカ合衆国</t>
  </si>
  <si>
    <t>金額(当年）</t>
  </si>
  <si>
    <t>香港</t>
  </si>
  <si>
    <t>スウェーデン</t>
  </si>
  <si>
    <t>ラトビア</t>
  </si>
  <si>
    <t>リトアニア</t>
  </si>
  <si>
    <t>Ｈ３０．１　～　１２　月 　累　計</t>
  </si>
  <si>
    <t>Ｈ３０．１　月　～　１２　月　計</t>
  </si>
  <si>
    <t>Ｈ３１．１～４月 　累　計</t>
  </si>
  <si>
    <t>Ｈ３１．１～４月　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</si>
</sst>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&quot;×&quot;#,###.0&quot;倍&quot;"/>
    <numFmt numFmtId="179" formatCode="#,##0_ "/>
    <numFmt numFmtId="180" formatCode="0.0%"/>
    <numFmt numFmtId="181" formatCode="#,##0_);[Red]\(#,##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hair">
        <color indexed="8"/>
      </right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38" fontId="2" fillId="0" borderId="0" xfId="4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176" fontId="2" fillId="0" borderId="0" xfId="48" applyNumberFormat="1" applyFont="1" applyAlignment="1">
      <alignment vertical="center"/>
    </xf>
    <xf numFmtId="177" fontId="2" fillId="0" borderId="0" xfId="48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38" fontId="2" fillId="0" borderId="0" xfId="48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9" fontId="2" fillId="0" borderId="0" xfId="42" applyFont="1" applyAlignment="1">
      <alignment vertical="center" shrinkToFit="1"/>
    </xf>
    <xf numFmtId="176" fontId="2" fillId="0" borderId="0" xfId="48" applyNumberFormat="1" applyFont="1" applyAlignment="1">
      <alignment vertical="center" shrinkToFit="1"/>
    </xf>
    <xf numFmtId="177" fontId="2" fillId="0" borderId="0" xfId="48" applyNumberFormat="1" applyFont="1" applyAlignment="1">
      <alignment vertical="center" shrinkToFit="1"/>
    </xf>
    <xf numFmtId="38" fontId="2" fillId="0" borderId="0" xfId="48" applyFont="1" applyAlignment="1">
      <alignment vertical="center" shrinkToFit="1"/>
    </xf>
    <xf numFmtId="38" fontId="2" fillId="0" borderId="0" xfId="48" applyFont="1" applyAlignment="1">
      <alignment vertical="center"/>
    </xf>
    <xf numFmtId="176" fontId="2" fillId="0" borderId="0" xfId="48" applyNumberFormat="1" applyFont="1" applyAlignment="1">
      <alignment vertical="center"/>
    </xf>
    <xf numFmtId="177" fontId="2" fillId="0" borderId="0" xfId="48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38" fontId="2" fillId="0" borderId="11" xfId="48" applyFont="1" applyBorder="1" applyAlignment="1">
      <alignment horizontal="right" vertical="center" shrinkToFit="1"/>
    </xf>
    <xf numFmtId="176" fontId="2" fillId="0" borderId="11" xfId="48" applyNumberFormat="1" applyFont="1" applyBorder="1" applyAlignment="1">
      <alignment vertical="center" shrinkToFit="1"/>
    </xf>
    <xf numFmtId="38" fontId="3" fillId="0" borderId="0" xfId="48" applyFont="1" applyBorder="1" applyAlignment="1">
      <alignment horizontal="center" vertical="center" shrinkToFit="1"/>
    </xf>
    <xf numFmtId="38" fontId="2" fillId="0" borderId="12" xfId="48" applyFont="1" applyBorder="1" applyAlignment="1">
      <alignment horizontal="center" vertical="center" shrinkToFit="1"/>
    </xf>
    <xf numFmtId="38" fontId="2" fillId="0" borderId="13" xfId="48" applyFont="1" applyBorder="1" applyAlignment="1">
      <alignment horizontal="right" vertical="center" shrinkToFit="1"/>
    </xf>
    <xf numFmtId="181" fontId="2" fillId="0" borderId="11" xfId="48" applyNumberFormat="1" applyFont="1" applyBorder="1" applyAlignment="1">
      <alignment vertical="center" shrinkToFit="1"/>
    </xf>
    <xf numFmtId="176" fontId="2" fillId="0" borderId="12" xfId="48" applyNumberFormat="1" applyFont="1" applyBorder="1" applyAlignment="1">
      <alignment horizontal="center" vertical="center" shrinkToFit="1"/>
    </xf>
    <xf numFmtId="176" fontId="2" fillId="0" borderId="13" xfId="48" applyNumberFormat="1" applyFont="1" applyBorder="1" applyAlignment="1">
      <alignment horizontal="right" vertical="center" shrinkToFit="1"/>
    </xf>
    <xf numFmtId="180" fontId="2" fillId="0" borderId="11" xfId="48" applyNumberFormat="1" applyFont="1" applyBorder="1" applyAlignment="1">
      <alignment vertical="center" shrinkToFit="1"/>
    </xf>
    <xf numFmtId="38" fontId="2" fillId="0" borderId="11" xfId="48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8" fontId="2" fillId="0" borderId="14" xfId="48" applyNumberFormat="1" applyFont="1" applyBorder="1" applyAlignment="1">
      <alignment horizontal="right" vertical="center" shrinkToFit="1"/>
    </xf>
    <xf numFmtId="38" fontId="2" fillId="0" borderId="15" xfId="48" applyFont="1" applyBorder="1" applyAlignment="1">
      <alignment horizontal="center" vertical="center" shrinkToFit="1"/>
    </xf>
    <xf numFmtId="38" fontId="2" fillId="0" borderId="16" xfId="48" applyFont="1" applyBorder="1" applyAlignment="1">
      <alignment horizontal="center" vertical="center" shrinkToFit="1"/>
    </xf>
    <xf numFmtId="38" fontId="2" fillId="0" borderId="17" xfId="48" applyFont="1" applyBorder="1" applyAlignment="1">
      <alignment horizontal="right" vertical="center" shrinkToFit="1"/>
    </xf>
    <xf numFmtId="38" fontId="2" fillId="0" borderId="18" xfId="48" applyFont="1" applyBorder="1" applyAlignment="1">
      <alignment horizontal="right" vertical="center" shrinkToFit="1"/>
    </xf>
    <xf numFmtId="181" fontId="2" fillId="0" borderId="19" xfId="48" applyNumberFormat="1" applyFont="1" applyBorder="1" applyAlignment="1">
      <alignment vertical="center" shrinkToFit="1"/>
    </xf>
    <xf numFmtId="38" fontId="2" fillId="0" borderId="20" xfId="48" applyFont="1" applyBorder="1" applyAlignment="1">
      <alignment vertical="center" shrinkToFit="1"/>
    </xf>
    <xf numFmtId="177" fontId="3" fillId="0" borderId="21" xfId="48" applyNumberFormat="1" applyFont="1" applyBorder="1" applyAlignment="1">
      <alignment vertical="center" shrinkToFit="1"/>
    </xf>
    <xf numFmtId="38" fontId="2" fillId="0" borderId="0" xfId="48" applyFont="1" applyBorder="1" applyAlignment="1">
      <alignment horizontal="center" vertical="center" shrinkToFit="1"/>
    </xf>
    <xf numFmtId="38" fontId="2" fillId="0" borderId="0" xfId="48" applyFont="1" applyBorder="1" applyAlignment="1">
      <alignment horizontal="right" vertical="center" shrinkToFit="1"/>
    </xf>
    <xf numFmtId="179" fontId="3" fillId="0" borderId="0" xfId="48" applyNumberFormat="1" applyFont="1" applyBorder="1" applyAlignment="1">
      <alignment vertical="center" shrinkToFit="1"/>
    </xf>
    <xf numFmtId="0" fontId="2" fillId="0" borderId="22" xfId="0" applyFont="1" applyBorder="1" applyAlignment="1">
      <alignment horizontal="distributed" vertical="center" shrinkToFit="1"/>
    </xf>
    <xf numFmtId="181" fontId="2" fillId="0" borderId="15" xfId="48" applyNumberFormat="1" applyFont="1" applyBorder="1" applyAlignment="1">
      <alignment vertical="center" shrinkToFit="1"/>
    </xf>
    <xf numFmtId="181" fontId="2" fillId="0" borderId="12" xfId="48" applyNumberFormat="1" applyFont="1" applyBorder="1" applyAlignment="1">
      <alignment vertical="center" shrinkToFit="1"/>
    </xf>
    <xf numFmtId="180" fontId="2" fillId="0" borderId="12" xfId="48" applyNumberFormat="1" applyFont="1" applyBorder="1" applyAlignment="1">
      <alignment vertical="center" shrinkToFit="1"/>
    </xf>
    <xf numFmtId="176" fontId="2" fillId="0" borderId="12" xfId="48" applyNumberFormat="1" applyFont="1" applyBorder="1" applyAlignment="1">
      <alignment vertical="center" shrinkToFit="1"/>
    </xf>
    <xf numFmtId="38" fontId="2" fillId="0" borderId="16" xfId="48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181" fontId="3" fillId="0" borderId="24" xfId="48" applyNumberFormat="1" applyFont="1" applyBorder="1" applyAlignment="1">
      <alignment vertical="center" shrinkToFit="1"/>
    </xf>
    <xf numFmtId="181" fontId="3" fillId="0" borderId="25" xfId="48" applyNumberFormat="1" applyFont="1" applyBorder="1" applyAlignment="1">
      <alignment vertical="center" shrinkToFit="1"/>
    </xf>
    <xf numFmtId="180" fontId="3" fillId="0" borderId="25" xfId="48" applyNumberFormat="1" applyFont="1" applyBorder="1" applyAlignment="1">
      <alignment vertical="center" shrinkToFit="1"/>
    </xf>
    <xf numFmtId="176" fontId="3" fillId="0" borderId="25" xfId="48" applyNumberFormat="1" applyFont="1" applyBorder="1" applyAlignment="1">
      <alignment vertical="center" shrinkToFit="1"/>
    </xf>
    <xf numFmtId="179" fontId="3" fillId="0" borderId="26" xfId="48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center" vertical="center" shrinkToFit="1"/>
    </xf>
    <xf numFmtId="38" fontId="2" fillId="0" borderId="19" xfId="48" applyFont="1" applyBorder="1" applyAlignment="1">
      <alignment vertical="center" shrinkToFit="1"/>
    </xf>
    <xf numFmtId="38" fontId="2" fillId="0" borderId="15" xfId="48" applyFont="1" applyBorder="1" applyAlignment="1">
      <alignment vertical="center" shrinkToFit="1"/>
    </xf>
    <xf numFmtId="38" fontId="2" fillId="0" borderId="12" xfId="48" applyFont="1" applyBorder="1" applyAlignment="1">
      <alignment vertical="center" shrinkToFit="1"/>
    </xf>
    <xf numFmtId="179" fontId="3" fillId="0" borderId="24" xfId="48" applyNumberFormat="1" applyFont="1" applyBorder="1" applyAlignment="1">
      <alignment vertical="center" shrinkToFit="1"/>
    </xf>
    <xf numFmtId="179" fontId="3" fillId="0" borderId="25" xfId="48" applyNumberFormat="1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80" fontId="2" fillId="0" borderId="0" xfId="42" applyNumberFormat="1" applyFont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38" fontId="3" fillId="0" borderId="12" xfId="48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6" fontId="3" fillId="0" borderId="11" xfId="48" applyNumberFormat="1" applyFont="1" applyBorder="1" applyAlignment="1">
      <alignment horizontal="center" vertical="center" shrinkToFit="1"/>
    </xf>
    <xf numFmtId="178" fontId="2" fillId="0" borderId="11" xfId="48" applyNumberFormat="1" applyFont="1" applyBorder="1" applyAlignment="1">
      <alignment horizontal="right" vertical="center" shrinkToFit="1"/>
    </xf>
    <xf numFmtId="178" fontId="2" fillId="0" borderId="30" xfId="48" applyNumberFormat="1" applyFont="1" applyBorder="1" applyAlignment="1">
      <alignment horizontal="right" vertical="center" shrinkToFit="1"/>
    </xf>
    <xf numFmtId="38" fontId="3" fillId="0" borderId="11" xfId="48" applyFont="1" applyBorder="1" applyAlignment="1">
      <alignment horizontal="right" vertical="center" shrinkToFit="1"/>
    </xf>
    <xf numFmtId="0" fontId="2" fillId="0" borderId="11" xfId="0" applyFont="1" applyBorder="1" applyAlignment="1">
      <alignment horizontal="distributed" vertical="center" indent="1" shrinkToFit="1"/>
    </xf>
    <xf numFmtId="0" fontId="2" fillId="0" borderId="11" xfId="0" applyFont="1" applyBorder="1" applyAlignment="1">
      <alignment horizontal="distributed" vertical="center" shrinkToFit="1"/>
    </xf>
    <xf numFmtId="181" fontId="3" fillId="0" borderId="30" xfId="48" applyNumberFormat="1" applyFont="1" applyBorder="1" applyAlignment="1">
      <alignment horizontal="right" vertical="center" shrinkToFit="1"/>
    </xf>
    <xf numFmtId="176" fontId="2" fillId="0" borderId="30" xfId="48" applyNumberFormat="1" applyFont="1" applyBorder="1" applyAlignment="1">
      <alignment vertical="center" shrinkToFit="1"/>
    </xf>
    <xf numFmtId="176" fontId="3" fillId="0" borderId="11" xfId="48" applyNumberFormat="1" applyFont="1" applyBorder="1" applyAlignment="1">
      <alignment vertical="center" shrinkToFit="1"/>
    </xf>
    <xf numFmtId="0" fontId="3" fillId="0" borderId="11" xfId="0" applyFont="1" applyBorder="1" applyAlignment="1">
      <alignment horizontal="distributed" vertical="center" indent="1" shrinkToFit="1"/>
    </xf>
    <xf numFmtId="0" fontId="3" fillId="0" borderId="11" xfId="0" applyFont="1" applyBorder="1" applyAlignment="1">
      <alignment horizontal="center" vertical="center" shrinkToFit="1"/>
    </xf>
    <xf numFmtId="176" fontId="3" fillId="0" borderId="30" xfId="48" applyNumberFormat="1" applyFont="1" applyBorder="1" applyAlignment="1">
      <alignment vertical="center" shrinkToFit="1"/>
    </xf>
    <xf numFmtId="176" fontId="2" fillId="0" borderId="29" xfId="48" applyNumberFormat="1" applyFont="1" applyBorder="1" applyAlignment="1">
      <alignment horizontal="center" vertical="center" shrinkToFit="1"/>
    </xf>
    <xf numFmtId="178" fontId="2" fillId="0" borderId="31" xfId="48" applyNumberFormat="1" applyFont="1" applyBorder="1" applyAlignment="1">
      <alignment horizontal="right" vertical="center" shrinkToFit="1"/>
    </xf>
    <xf numFmtId="9" fontId="2" fillId="0" borderId="32" xfId="42" applyFont="1" applyBorder="1" applyAlignment="1">
      <alignment vertical="center" shrinkToFit="1"/>
    </xf>
    <xf numFmtId="176" fontId="2" fillId="0" borderId="11" xfId="48" applyNumberFormat="1" applyFont="1" applyBorder="1" applyAlignment="1">
      <alignment horizontal="center" vertical="center" shrinkToFit="1"/>
    </xf>
    <xf numFmtId="176" fontId="2" fillId="0" borderId="0" xfId="48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38" fontId="2" fillId="0" borderId="0" xfId="0" applyNumberFormat="1" applyFont="1" applyAlignment="1">
      <alignment horizontal="center" vertical="center"/>
    </xf>
    <xf numFmtId="38" fontId="2" fillId="0" borderId="33" xfId="48" applyFont="1" applyBorder="1" applyAlignment="1">
      <alignment horizontal="right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wrapText="1" shrinkToFit="1"/>
    </xf>
    <xf numFmtId="0" fontId="2" fillId="0" borderId="20" xfId="0" applyFont="1" applyBorder="1" applyAlignment="1">
      <alignment horizontal="distributed" vertical="center" wrapText="1" shrinkToFit="1"/>
    </xf>
    <xf numFmtId="38" fontId="2" fillId="0" borderId="34" xfId="48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38" fontId="5" fillId="0" borderId="0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35" xfId="48" applyFont="1" applyBorder="1" applyAlignment="1">
      <alignment horizontal="center" vertical="center"/>
    </xf>
    <xf numFmtId="38" fontId="7" fillId="0" borderId="30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 shrinkToFit="1"/>
    </xf>
    <xf numFmtId="38" fontId="7" fillId="0" borderId="35" xfId="48" applyFont="1" applyBorder="1" applyAlignment="1">
      <alignment horizontal="center" vertical="center" shrinkToFit="1"/>
    </xf>
    <xf numFmtId="38" fontId="7" fillId="0" borderId="30" xfId="48" applyFont="1" applyBorder="1" applyAlignment="1">
      <alignment horizontal="center" vertical="center" shrinkToFit="1"/>
    </xf>
    <xf numFmtId="38" fontId="3" fillId="0" borderId="36" xfId="48" applyFont="1" applyBorder="1" applyAlignment="1">
      <alignment horizontal="center" vertical="center" shrinkToFit="1"/>
    </xf>
    <xf numFmtId="38" fontId="3" fillId="0" borderId="37" xfId="48" applyFont="1" applyBorder="1" applyAlignment="1">
      <alignment horizontal="center" vertical="center" shrinkToFit="1"/>
    </xf>
    <xf numFmtId="38" fontId="3" fillId="0" borderId="38" xfId="48" applyFont="1" applyBorder="1" applyAlignment="1">
      <alignment horizontal="center" vertical="center" shrinkToFit="1"/>
    </xf>
    <xf numFmtId="38" fontId="3" fillId="0" borderId="39" xfId="48" applyFont="1" applyBorder="1" applyAlignment="1">
      <alignment horizontal="center" vertical="center" shrinkToFit="1"/>
    </xf>
    <xf numFmtId="38" fontId="3" fillId="0" borderId="40" xfId="48" applyFont="1" applyBorder="1" applyAlignment="1">
      <alignment horizontal="center" vertical="center" shrinkToFit="1"/>
    </xf>
    <xf numFmtId="38" fontId="3" fillId="0" borderId="41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</xdr:row>
      <xdr:rowOff>19050</xdr:rowOff>
    </xdr:from>
    <xdr:to>
      <xdr:col>7</xdr:col>
      <xdr:colOff>800100</xdr:colOff>
      <xdr:row>1</xdr:row>
      <xdr:rowOff>485775</xdr:rowOff>
    </xdr:to>
    <xdr:sp>
      <xdr:nvSpPr>
        <xdr:cNvPr id="1" name="正方形/長方形 1"/>
        <xdr:cNvSpPr>
          <a:spLocks/>
        </xdr:cNvSpPr>
      </xdr:nvSpPr>
      <xdr:spPr>
        <a:xfrm>
          <a:off x="2819400" y="200025"/>
          <a:ext cx="4962525" cy="4667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　鶏　卵　関　係　の　通　関　実　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70"/>
  <sheetViews>
    <sheetView tabSelected="1" view="pageBreakPreview" zoomScale="77" zoomScaleSheetLayoutView="77" zoomScalePageLayoutView="0" workbookViewId="0" topLeftCell="A25">
      <selection activeCell="K71" sqref="K71"/>
    </sheetView>
  </sheetViews>
  <sheetFormatPr defaultColWidth="9.00390625" defaultRowHeight="13.5" outlineLevelRow="1" outlineLevelCol="1"/>
  <cols>
    <col min="1" max="1" width="9.00390625" style="3" customWidth="1"/>
    <col min="2" max="2" width="20.875" style="2" customWidth="1"/>
    <col min="3" max="3" width="9.625" style="2" customWidth="1"/>
    <col min="4" max="10" width="13.25390625" style="2" customWidth="1"/>
    <col min="11" max="11" width="15.375" style="4" customWidth="1"/>
    <col min="12" max="18" width="12.50390625" style="5" customWidth="1" outlineLevel="1"/>
    <col min="19" max="19" width="14.00390625" style="5" customWidth="1" outlineLevel="1"/>
    <col min="20" max="20" width="11.375" style="3" customWidth="1"/>
    <col min="21" max="16384" width="9.00390625" style="3" customWidth="1"/>
  </cols>
  <sheetData>
    <row r="1" spans="1:19" ht="45.75" customHeight="1">
      <c r="A1" s="2"/>
      <c r="B1" s="105" t="s">
        <v>17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1:19" ht="18.75" customHeight="1">
      <c r="K2" s="20"/>
      <c r="L2" s="21"/>
      <c r="M2" s="21"/>
      <c r="N2" s="21"/>
      <c r="O2" s="21"/>
      <c r="P2" s="21"/>
      <c r="Q2" s="21"/>
      <c r="R2" s="21"/>
      <c r="S2" s="21"/>
    </row>
    <row r="3" spans="2:20" s="70" customFormat="1" ht="44.25" customHeight="1">
      <c r="B3" s="106" t="s">
        <v>76</v>
      </c>
      <c r="C3" s="107"/>
      <c r="D3" s="107"/>
      <c r="E3" s="107"/>
      <c r="F3" s="107"/>
      <c r="G3" s="107"/>
      <c r="H3" s="107"/>
      <c r="I3" s="107"/>
      <c r="J3" s="107"/>
      <c r="K3" s="108"/>
      <c r="L3" s="109" t="s">
        <v>18</v>
      </c>
      <c r="M3" s="110"/>
      <c r="N3" s="110"/>
      <c r="O3" s="110"/>
      <c r="P3" s="110"/>
      <c r="Q3" s="110"/>
      <c r="R3" s="110"/>
      <c r="S3" s="111"/>
      <c r="T3" s="71"/>
    </row>
    <row r="4" spans="2:19" s="10" customFormat="1" ht="42.75" customHeight="1">
      <c r="B4" s="72"/>
      <c r="C4" s="95" t="s">
        <v>46</v>
      </c>
      <c r="D4" s="74" t="s">
        <v>8</v>
      </c>
      <c r="E4" s="72" t="s">
        <v>6</v>
      </c>
      <c r="F4" s="72" t="s">
        <v>3</v>
      </c>
      <c r="G4" s="72" t="s">
        <v>5</v>
      </c>
      <c r="H4" s="72" t="s">
        <v>0</v>
      </c>
      <c r="I4" s="72" t="s">
        <v>7</v>
      </c>
      <c r="J4" s="72" t="s">
        <v>4</v>
      </c>
      <c r="K4" s="75" t="s">
        <v>19</v>
      </c>
      <c r="L4" s="76" t="s">
        <v>20</v>
      </c>
      <c r="M4" s="76" t="s">
        <v>21</v>
      </c>
      <c r="N4" s="76" t="s">
        <v>22</v>
      </c>
      <c r="O4" s="76" t="s">
        <v>23</v>
      </c>
      <c r="P4" s="77" t="s">
        <v>24</v>
      </c>
      <c r="Q4" s="76" t="s">
        <v>25</v>
      </c>
      <c r="R4" s="76" t="s">
        <v>26</v>
      </c>
      <c r="S4" s="78" t="s">
        <v>27</v>
      </c>
    </row>
    <row r="5" spans="2:19" s="10" customFormat="1" ht="13.5" customHeight="1">
      <c r="B5" s="23"/>
      <c r="C5" s="73" t="s">
        <v>47</v>
      </c>
      <c r="D5" s="104" t="s">
        <v>44</v>
      </c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81" t="s">
        <v>40</v>
      </c>
      <c r="L5" s="79">
        <v>1</v>
      </c>
      <c r="M5" s="79">
        <v>2.2</v>
      </c>
      <c r="N5" s="79">
        <v>1</v>
      </c>
      <c r="O5" s="79">
        <v>4.4</v>
      </c>
      <c r="P5" s="80">
        <v>1.1</v>
      </c>
      <c r="Q5" s="79">
        <v>8.6</v>
      </c>
      <c r="R5" s="79">
        <v>1.2</v>
      </c>
      <c r="S5" s="81" t="s">
        <v>40</v>
      </c>
    </row>
    <row r="6" spans="2:19" s="10" customFormat="1" ht="32.25" customHeight="1">
      <c r="B6" s="82" t="s">
        <v>69</v>
      </c>
      <c r="C6" s="83">
        <v>105</v>
      </c>
      <c r="D6" s="24">
        <v>512108</v>
      </c>
      <c r="E6" s="24">
        <v>0</v>
      </c>
      <c r="F6" s="24">
        <v>2508</v>
      </c>
      <c r="G6" s="24">
        <v>0</v>
      </c>
      <c r="H6" s="24">
        <v>2165478</v>
      </c>
      <c r="I6" s="24">
        <v>0</v>
      </c>
      <c r="J6" s="24">
        <v>0</v>
      </c>
      <c r="K6" s="84">
        <v>2680094</v>
      </c>
      <c r="L6" s="25">
        <v>512108</v>
      </c>
      <c r="M6" s="25">
        <v>0</v>
      </c>
      <c r="N6" s="25">
        <v>2508</v>
      </c>
      <c r="O6" s="25">
        <v>0</v>
      </c>
      <c r="P6" s="85">
        <v>2382025.8</v>
      </c>
      <c r="Q6" s="25">
        <v>0</v>
      </c>
      <c r="R6" s="25">
        <v>0</v>
      </c>
      <c r="S6" s="86">
        <v>2896641.8</v>
      </c>
    </row>
    <row r="7" spans="2:19" s="10" customFormat="1" ht="32.25" customHeight="1">
      <c r="B7" s="82" t="s">
        <v>48</v>
      </c>
      <c r="C7" s="83">
        <v>106</v>
      </c>
      <c r="D7" s="24">
        <v>157496</v>
      </c>
      <c r="E7" s="24">
        <v>0</v>
      </c>
      <c r="F7" s="24">
        <v>3865</v>
      </c>
      <c r="G7" s="24">
        <v>0</v>
      </c>
      <c r="H7" s="24">
        <v>0</v>
      </c>
      <c r="I7" s="24">
        <v>0</v>
      </c>
      <c r="J7" s="24">
        <v>0</v>
      </c>
      <c r="K7" s="84">
        <v>161361</v>
      </c>
      <c r="L7" s="25">
        <v>157496</v>
      </c>
      <c r="M7" s="25">
        <v>0</v>
      </c>
      <c r="N7" s="25">
        <v>3865</v>
      </c>
      <c r="O7" s="25">
        <v>0</v>
      </c>
      <c r="P7" s="85">
        <v>0</v>
      </c>
      <c r="Q7" s="25">
        <v>0</v>
      </c>
      <c r="R7" s="25">
        <v>0</v>
      </c>
      <c r="S7" s="86">
        <v>161361</v>
      </c>
    </row>
    <row r="8" spans="2:19" s="10" customFormat="1" ht="32.25" customHeight="1">
      <c r="B8" s="82" t="s">
        <v>72</v>
      </c>
      <c r="C8" s="83">
        <v>108</v>
      </c>
      <c r="D8" s="24">
        <v>200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84">
        <v>200</v>
      </c>
      <c r="L8" s="25">
        <v>200</v>
      </c>
      <c r="M8" s="25">
        <v>0</v>
      </c>
      <c r="N8" s="25">
        <v>0</v>
      </c>
      <c r="O8" s="25">
        <v>0</v>
      </c>
      <c r="P8" s="85">
        <v>0</v>
      </c>
      <c r="Q8" s="25">
        <v>0</v>
      </c>
      <c r="R8" s="25">
        <v>0</v>
      </c>
      <c r="S8" s="86">
        <v>200</v>
      </c>
    </row>
    <row r="9" spans="2:19" s="10" customFormat="1" ht="32.25" customHeight="1">
      <c r="B9" s="82" t="s">
        <v>65</v>
      </c>
      <c r="C9" s="83">
        <v>110</v>
      </c>
      <c r="D9" s="24">
        <v>0</v>
      </c>
      <c r="E9" s="24">
        <v>0</v>
      </c>
      <c r="F9" s="24">
        <v>0</v>
      </c>
      <c r="G9" s="24">
        <v>0</v>
      </c>
      <c r="H9" s="24">
        <v>580746</v>
      </c>
      <c r="I9" s="24">
        <v>0</v>
      </c>
      <c r="J9" s="24">
        <v>0</v>
      </c>
      <c r="K9" s="84">
        <v>580746</v>
      </c>
      <c r="L9" s="25">
        <v>0</v>
      </c>
      <c r="M9" s="25">
        <v>0</v>
      </c>
      <c r="N9" s="25">
        <v>0</v>
      </c>
      <c r="O9" s="25">
        <v>0</v>
      </c>
      <c r="P9" s="85">
        <v>638820.6</v>
      </c>
      <c r="Q9" s="25">
        <v>0</v>
      </c>
      <c r="R9" s="25">
        <v>0</v>
      </c>
      <c r="S9" s="86">
        <v>638820.6</v>
      </c>
    </row>
    <row r="10" spans="2:19" s="10" customFormat="1" ht="32.25" customHeight="1">
      <c r="B10" s="82" t="s">
        <v>49</v>
      </c>
      <c r="C10" s="83">
        <v>111</v>
      </c>
      <c r="D10" s="24">
        <v>0</v>
      </c>
      <c r="E10" s="24">
        <v>0</v>
      </c>
      <c r="F10" s="24">
        <v>0</v>
      </c>
      <c r="G10" s="24">
        <v>0</v>
      </c>
      <c r="H10" s="24">
        <v>1351623</v>
      </c>
      <c r="I10" s="24">
        <v>0</v>
      </c>
      <c r="J10" s="24">
        <v>0</v>
      </c>
      <c r="K10" s="84">
        <v>1351623</v>
      </c>
      <c r="L10" s="25">
        <v>0</v>
      </c>
      <c r="M10" s="25">
        <v>0</v>
      </c>
      <c r="N10" s="25">
        <v>0</v>
      </c>
      <c r="O10" s="25">
        <v>0</v>
      </c>
      <c r="P10" s="85">
        <v>1486785.3</v>
      </c>
      <c r="Q10" s="25">
        <v>0</v>
      </c>
      <c r="R10" s="25">
        <v>0</v>
      </c>
      <c r="S10" s="86">
        <v>1486785.3</v>
      </c>
    </row>
    <row r="11" spans="2:19" s="10" customFormat="1" ht="32.25" customHeight="1">
      <c r="B11" s="82" t="s">
        <v>50</v>
      </c>
      <c r="C11" s="83">
        <v>123</v>
      </c>
      <c r="D11" s="24">
        <v>0</v>
      </c>
      <c r="E11" s="24">
        <v>698250</v>
      </c>
      <c r="F11" s="24">
        <v>0</v>
      </c>
      <c r="G11" s="24">
        <v>230500</v>
      </c>
      <c r="H11" s="24">
        <v>0</v>
      </c>
      <c r="I11" s="24">
        <v>1092950</v>
      </c>
      <c r="J11" s="24">
        <v>0</v>
      </c>
      <c r="K11" s="84">
        <v>2021700</v>
      </c>
      <c r="L11" s="25">
        <v>0</v>
      </c>
      <c r="M11" s="25">
        <v>1536150</v>
      </c>
      <c r="N11" s="25">
        <v>0</v>
      </c>
      <c r="O11" s="25">
        <v>1014200</v>
      </c>
      <c r="P11" s="85">
        <v>0</v>
      </c>
      <c r="Q11" s="25">
        <v>9399370</v>
      </c>
      <c r="R11" s="25">
        <v>0</v>
      </c>
      <c r="S11" s="86">
        <v>11949720</v>
      </c>
    </row>
    <row r="12" spans="2:19" s="10" customFormat="1" ht="32.25" customHeight="1">
      <c r="B12" s="82" t="s">
        <v>73</v>
      </c>
      <c r="C12" s="83">
        <v>203</v>
      </c>
      <c r="D12" s="24">
        <v>0</v>
      </c>
      <c r="E12" s="24">
        <v>25403</v>
      </c>
      <c r="F12" s="24">
        <v>0</v>
      </c>
      <c r="G12" s="24">
        <v>0</v>
      </c>
      <c r="H12" s="24">
        <v>0</v>
      </c>
      <c r="I12" s="24">
        <v>7725</v>
      </c>
      <c r="J12" s="24">
        <v>0</v>
      </c>
      <c r="K12" s="84">
        <v>33128</v>
      </c>
      <c r="L12" s="25">
        <v>0</v>
      </c>
      <c r="M12" s="25">
        <v>55886.6</v>
      </c>
      <c r="N12" s="25">
        <v>0</v>
      </c>
      <c r="O12" s="25">
        <v>0</v>
      </c>
      <c r="P12" s="85">
        <v>0</v>
      </c>
      <c r="Q12" s="25">
        <v>66435</v>
      </c>
      <c r="R12" s="25">
        <v>0</v>
      </c>
      <c r="S12" s="86">
        <v>122321.6</v>
      </c>
    </row>
    <row r="13" spans="2:19" s="10" customFormat="1" ht="32.25" customHeight="1">
      <c r="B13" s="82" t="s">
        <v>51</v>
      </c>
      <c r="C13" s="83">
        <v>204</v>
      </c>
      <c r="D13" s="24">
        <v>0</v>
      </c>
      <c r="E13" s="24">
        <v>0</v>
      </c>
      <c r="F13" s="24">
        <v>0</v>
      </c>
      <c r="G13" s="24">
        <v>55375</v>
      </c>
      <c r="H13" s="24">
        <v>0</v>
      </c>
      <c r="I13" s="24">
        <v>60000</v>
      </c>
      <c r="J13" s="24">
        <v>0</v>
      </c>
      <c r="K13" s="84">
        <v>115375</v>
      </c>
      <c r="L13" s="25">
        <v>0</v>
      </c>
      <c r="M13" s="25">
        <v>0</v>
      </c>
      <c r="N13" s="25">
        <v>0</v>
      </c>
      <c r="O13" s="25">
        <v>243650</v>
      </c>
      <c r="P13" s="85">
        <v>0</v>
      </c>
      <c r="Q13" s="25">
        <v>516000</v>
      </c>
      <c r="R13" s="25">
        <v>0</v>
      </c>
      <c r="S13" s="86">
        <v>759650</v>
      </c>
    </row>
    <row r="14" spans="2:19" s="10" customFormat="1" ht="32.25" customHeight="1">
      <c r="B14" s="82" t="s">
        <v>52</v>
      </c>
      <c r="C14" s="83">
        <v>207</v>
      </c>
      <c r="D14" s="24">
        <v>0</v>
      </c>
      <c r="E14" s="24">
        <v>0</v>
      </c>
      <c r="F14" s="24">
        <v>0</v>
      </c>
      <c r="G14" s="24">
        <v>44375</v>
      </c>
      <c r="H14" s="24">
        <v>0</v>
      </c>
      <c r="I14" s="24">
        <v>2311870</v>
      </c>
      <c r="J14" s="24">
        <v>0</v>
      </c>
      <c r="K14" s="84">
        <v>2356245</v>
      </c>
      <c r="L14" s="25">
        <v>0</v>
      </c>
      <c r="M14" s="25">
        <v>0</v>
      </c>
      <c r="N14" s="25">
        <v>0</v>
      </c>
      <c r="O14" s="25">
        <v>195250</v>
      </c>
      <c r="P14" s="85">
        <v>0</v>
      </c>
      <c r="Q14" s="25">
        <v>19882082</v>
      </c>
      <c r="R14" s="25">
        <v>0</v>
      </c>
      <c r="S14" s="86">
        <v>20077332</v>
      </c>
    </row>
    <row r="15" spans="2:19" s="10" customFormat="1" ht="32.25" customHeight="1">
      <c r="B15" s="82" t="s">
        <v>53</v>
      </c>
      <c r="C15" s="83">
        <v>208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378740</v>
      </c>
      <c r="J15" s="24">
        <v>0</v>
      </c>
      <c r="K15" s="84">
        <v>378740</v>
      </c>
      <c r="L15" s="25">
        <v>0</v>
      </c>
      <c r="M15" s="25">
        <v>0</v>
      </c>
      <c r="N15" s="25">
        <v>0</v>
      </c>
      <c r="O15" s="25">
        <v>0</v>
      </c>
      <c r="P15" s="85">
        <v>0</v>
      </c>
      <c r="Q15" s="25">
        <v>3257164</v>
      </c>
      <c r="R15" s="25">
        <v>0</v>
      </c>
      <c r="S15" s="86">
        <v>3257164</v>
      </c>
    </row>
    <row r="16" spans="2:19" s="10" customFormat="1" ht="32.25" customHeight="1">
      <c r="B16" s="82" t="s">
        <v>54</v>
      </c>
      <c r="C16" s="83">
        <v>210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676425</v>
      </c>
      <c r="J16" s="24">
        <v>0</v>
      </c>
      <c r="K16" s="84">
        <v>676425</v>
      </c>
      <c r="L16" s="25">
        <v>0</v>
      </c>
      <c r="M16" s="25">
        <v>0</v>
      </c>
      <c r="N16" s="25">
        <v>0</v>
      </c>
      <c r="O16" s="25">
        <v>0</v>
      </c>
      <c r="P16" s="85">
        <v>0</v>
      </c>
      <c r="Q16" s="25">
        <v>5817255</v>
      </c>
      <c r="R16" s="25">
        <v>0</v>
      </c>
      <c r="S16" s="86">
        <v>5817255</v>
      </c>
    </row>
    <row r="17" spans="2:19" s="10" customFormat="1" ht="32.25" customHeight="1">
      <c r="B17" s="82" t="s">
        <v>55</v>
      </c>
      <c r="C17" s="83">
        <v>213</v>
      </c>
      <c r="D17" s="24">
        <v>38987</v>
      </c>
      <c r="E17" s="24">
        <v>0</v>
      </c>
      <c r="F17" s="24">
        <v>0</v>
      </c>
      <c r="G17" s="24">
        <v>0</v>
      </c>
      <c r="H17" s="24">
        <v>0</v>
      </c>
      <c r="I17" s="24">
        <v>879950</v>
      </c>
      <c r="J17" s="24">
        <v>0</v>
      </c>
      <c r="K17" s="84">
        <v>918937</v>
      </c>
      <c r="L17" s="25">
        <v>38987</v>
      </c>
      <c r="M17" s="25">
        <v>0</v>
      </c>
      <c r="N17" s="25">
        <v>0</v>
      </c>
      <c r="O17" s="25">
        <v>0</v>
      </c>
      <c r="P17" s="85">
        <v>0</v>
      </c>
      <c r="Q17" s="25">
        <v>7567570</v>
      </c>
      <c r="R17" s="25">
        <v>0</v>
      </c>
      <c r="S17" s="86">
        <v>7606557</v>
      </c>
    </row>
    <row r="18" spans="2:19" s="10" customFormat="1" ht="32.25" customHeight="1">
      <c r="B18" s="82" t="s">
        <v>56</v>
      </c>
      <c r="C18" s="83">
        <v>218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84">
        <v>0</v>
      </c>
      <c r="L18" s="25">
        <v>0</v>
      </c>
      <c r="M18" s="25">
        <v>0</v>
      </c>
      <c r="N18" s="25">
        <v>0</v>
      </c>
      <c r="O18" s="25">
        <v>0</v>
      </c>
      <c r="P18" s="85">
        <v>0</v>
      </c>
      <c r="Q18" s="25">
        <v>0</v>
      </c>
      <c r="R18" s="25">
        <v>0</v>
      </c>
      <c r="S18" s="86">
        <v>0</v>
      </c>
    </row>
    <row r="19" spans="2:19" s="10" customFormat="1" ht="32.25" customHeight="1">
      <c r="B19" s="82" t="s">
        <v>57</v>
      </c>
      <c r="C19" s="83">
        <v>220</v>
      </c>
      <c r="D19" s="24">
        <v>0</v>
      </c>
      <c r="E19" s="24">
        <v>10950</v>
      </c>
      <c r="F19" s="24">
        <v>0</v>
      </c>
      <c r="G19" s="24">
        <v>258750</v>
      </c>
      <c r="H19" s="24">
        <v>0</v>
      </c>
      <c r="I19" s="24">
        <v>2542386</v>
      </c>
      <c r="J19" s="24">
        <v>0</v>
      </c>
      <c r="K19" s="84">
        <v>2812086</v>
      </c>
      <c r="L19" s="25">
        <v>0</v>
      </c>
      <c r="M19" s="25">
        <v>24090</v>
      </c>
      <c r="N19" s="25">
        <v>0</v>
      </c>
      <c r="O19" s="25">
        <v>1138500</v>
      </c>
      <c r="P19" s="85">
        <v>0</v>
      </c>
      <c r="Q19" s="25">
        <v>21864519.599999998</v>
      </c>
      <c r="R19" s="25">
        <v>0</v>
      </c>
      <c r="S19" s="86">
        <v>23027109.599999998</v>
      </c>
    </row>
    <row r="20" spans="2:19" s="10" customFormat="1" ht="32.25" customHeight="1">
      <c r="B20" s="82" t="s">
        <v>58</v>
      </c>
      <c r="C20" s="83">
        <v>223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112450</v>
      </c>
      <c r="J20" s="24">
        <v>0</v>
      </c>
      <c r="K20" s="84">
        <v>112450</v>
      </c>
      <c r="L20" s="25">
        <v>0</v>
      </c>
      <c r="M20" s="25">
        <v>0</v>
      </c>
      <c r="N20" s="25">
        <v>0</v>
      </c>
      <c r="O20" s="25">
        <v>0</v>
      </c>
      <c r="P20" s="85">
        <v>0</v>
      </c>
      <c r="Q20" s="25">
        <v>967070</v>
      </c>
      <c r="R20" s="25">
        <v>0</v>
      </c>
      <c r="S20" s="86">
        <v>967070</v>
      </c>
    </row>
    <row r="21" spans="2:19" s="10" customFormat="1" ht="32.25" customHeight="1">
      <c r="B21" s="82" t="s">
        <v>66</v>
      </c>
      <c r="C21" s="83">
        <v>224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84">
        <v>0</v>
      </c>
      <c r="L21" s="25">
        <v>0</v>
      </c>
      <c r="M21" s="25">
        <v>0</v>
      </c>
      <c r="N21" s="25">
        <v>0</v>
      </c>
      <c r="O21" s="25">
        <v>0</v>
      </c>
      <c r="P21" s="85">
        <v>0</v>
      </c>
      <c r="Q21" s="25">
        <v>0</v>
      </c>
      <c r="R21" s="25">
        <v>0</v>
      </c>
      <c r="S21" s="86">
        <v>0</v>
      </c>
    </row>
    <row r="22" spans="2:19" s="10" customFormat="1" ht="32.25" customHeight="1">
      <c r="B22" s="82" t="s">
        <v>74</v>
      </c>
      <c r="C22" s="83">
        <v>236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84">
        <v>0</v>
      </c>
      <c r="L22" s="25">
        <v>0</v>
      </c>
      <c r="M22" s="25">
        <v>0</v>
      </c>
      <c r="N22" s="25">
        <v>0</v>
      </c>
      <c r="O22" s="25">
        <v>0</v>
      </c>
      <c r="P22" s="85">
        <v>0</v>
      </c>
      <c r="Q22" s="25">
        <v>0</v>
      </c>
      <c r="R22" s="25">
        <v>0</v>
      </c>
      <c r="S22" s="86">
        <v>0</v>
      </c>
    </row>
    <row r="23" spans="2:19" s="10" customFormat="1" ht="32.25" customHeight="1">
      <c r="B23" s="82" t="s">
        <v>75</v>
      </c>
      <c r="C23" s="83">
        <v>237</v>
      </c>
      <c r="D23" s="24">
        <v>0</v>
      </c>
      <c r="E23" s="24">
        <v>21750</v>
      </c>
      <c r="F23" s="24">
        <v>20000</v>
      </c>
      <c r="G23" s="24">
        <v>0</v>
      </c>
      <c r="H23" s="24">
        <v>0</v>
      </c>
      <c r="I23" s="24">
        <v>0</v>
      </c>
      <c r="J23" s="24">
        <v>0</v>
      </c>
      <c r="K23" s="84">
        <v>41750</v>
      </c>
      <c r="L23" s="25">
        <v>0</v>
      </c>
      <c r="M23" s="25">
        <v>47850</v>
      </c>
      <c r="N23" s="25">
        <v>20000</v>
      </c>
      <c r="O23" s="25">
        <v>0</v>
      </c>
      <c r="P23" s="85">
        <v>0</v>
      </c>
      <c r="Q23" s="25">
        <v>0</v>
      </c>
      <c r="R23" s="25">
        <v>0</v>
      </c>
      <c r="S23" s="86">
        <v>67850</v>
      </c>
    </row>
    <row r="24" spans="2:19" s="10" customFormat="1" ht="32.25" customHeight="1">
      <c r="B24" s="82" t="s">
        <v>67</v>
      </c>
      <c r="C24" s="83">
        <v>238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84">
        <v>0</v>
      </c>
      <c r="L24" s="25">
        <v>0</v>
      </c>
      <c r="M24" s="25">
        <v>0</v>
      </c>
      <c r="N24" s="25">
        <v>0</v>
      </c>
      <c r="O24" s="25">
        <v>0</v>
      </c>
      <c r="P24" s="85">
        <v>0</v>
      </c>
      <c r="Q24" s="25">
        <v>0</v>
      </c>
      <c r="R24" s="25">
        <v>0</v>
      </c>
      <c r="S24" s="86">
        <v>0</v>
      </c>
    </row>
    <row r="25" spans="2:19" s="10" customFormat="1" ht="32.25" customHeight="1">
      <c r="B25" s="82" t="s">
        <v>59</v>
      </c>
      <c r="C25" s="83">
        <v>302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22680</v>
      </c>
      <c r="J25" s="24">
        <v>0</v>
      </c>
      <c r="K25" s="84">
        <v>22680</v>
      </c>
      <c r="L25" s="25">
        <v>0</v>
      </c>
      <c r="M25" s="25">
        <v>0</v>
      </c>
      <c r="N25" s="25">
        <v>0</v>
      </c>
      <c r="O25" s="25">
        <v>0</v>
      </c>
      <c r="P25" s="85">
        <v>0</v>
      </c>
      <c r="Q25" s="25">
        <v>195048</v>
      </c>
      <c r="R25" s="25">
        <v>0</v>
      </c>
      <c r="S25" s="86">
        <v>195048</v>
      </c>
    </row>
    <row r="26" spans="2:19" s="10" customFormat="1" ht="32.25" customHeight="1">
      <c r="B26" s="82" t="s">
        <v>70</v>
      </c>
      <c r="C26" s="83">
        <v>304</v>
      </c>
      <c r="D26" s="24">
        <v>20778</v>
      </c>
      <c r="E26" s="24">
        <v>2032404</v>
      </c>
      <c r="F26" s="24">
        <v>4661428</v>
      </c>
      <c r="G26" s="24">
        <v>1598932</v>
      </c>
      <c r="H26" s="24">
        <v>3725</v>
      </c>
      <c r="I26" s="24">
        <v>1044192</v>
      </c>
      <c r="J26" s="24">
        <v>0</v>
      </c>
      <c r="K26" s="84">
        <v>9361459</v>
      </c>
      <c r="L26" s="25">
        <v>20778</v>
      </c>
      <c r="M26" s="25">
        <v>4471288.8</v>
      </c>
      <c r="N26" s="25">
        <v>4661428</v>
      </c>
      <c r="O26" s="25">
        <v>7035300.800000001</v>
      </c>
      <c r="P26" s="85">
        <v>4097.5</v>
      </c>
      <c r="Q26" s="25">
        <v>8980051.2</v>
      </c>
      <c r="R26" s="25">
        <v>0</v>
      </c>
      <c r="S26" s="86">
        <v>25172944.3</v>
      </c>
    </row>
    <row r="27" spans="2:19" s="10" customFormat="1" ht="32.25" customHeight="1">
      <c r="B27" s="82" t="s">
        <v>60</v>
      </c>
      <c r="C27" s="83">
        <v>305</v>
      </c>
      <c r="D27" s="24">
        <v>0</v>
      </c>
      <c r="E27" s="24">
        <v>0</v>
      </c>
      <c r="F27" s="24">
        <v>0</v>
      </c>
      <c r="G27" s="24">
        <v>144820</v>
      </c>
      <c r="H27" s="24">
        <v>0</v>
      </c>
      <c r="I27" s="24">
        <v>275980</v>
      </c>
      <c r="J27" s="24">
        <v>0</v>
      </c>
      <c r="K27" s="84">
        <v>420800</v>
      </c>
      <c r="L27" s="25">
        <v>0</v>
      </c>
      <c r="M27" s="25">
        <v>0</v>
      </c>
      <c r="N27" s="25">
        <v>0</v>
      </c>
      <c r="O27" s="25">
        <v>637208</v>
      </c>
      <c r="P27" s="85">
        <v>0</v>
      </c>
      <c r="Q27" s="25">
        <v>2373428</v>
      </c>
      <c r="R27" s="25">
        <v>0</v>
      </c>
      <c r="S27" s="86">
        <v>3010636</v>
      </c>
    </row>
    <row r="28" spans="2:19" s="10" customFormat="1" ht="32.25" customHeight="1">
      <c r="B28" s="82" t="s">
        <v>68</v>
      </c>
      <c r="C28" s="83">
        <v>407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84">
        <v>0</v>
      </c>
      <c r="L28" s="25">
        <v>0</v>
      </c>
      <c r="M28" s="25">
        <v>0</v>
      </c>
      <c r="N28" s="25">
        <v>0</v>
      </c>
      <c r="O28" s="25">
        <v>0</v>
      </c>
      <c r="P28" s="85">
        <v>0</v>
      </c>
      <c r="Q28" s="25">
        <v>0</v>
      </c>
      <c r="R28" s="25">
        <v>0</v>
      </c>
      <c r="S28" s="86">
        <v>0</v>
      </c>
    </row>
    <row r="29" spans="2:19" s="10" customFormat="1" ht="32.25" customHeight="1">
      <c r="B29" s="82" t="s">
        <v>61</v>
      </c>
      <c r="C29" s="83">
        <v>410</v>
      </c>
      <c r="D29" s="24">
        <v>0</v>
      </c>
      <c r="E29" s="24">
        <v>0</v>
      </c>
      <c r="F29" s="24">
        <v>90688</v>
      </c>
      <c r="G29" s="24">
        <v>0</v>
      </c>
      <c r="H29" s="24">
        <v>0</v>
      </c>
      <c r="I29" s="24">
        <v>89600</v>
      </c>
      <c r="J29" s="24">
        <v>1767792</v>
      </c>
      <c r="K29" s="84">
        <v>1948080</v>
      </c>
      <c r="L29" s="25">
        <v>0</v>
      </c>
      <c r="M29" s="25">
        <v>0</v>
      </c>
      <c r="N29" s="25">
        <v>90688</v>
      </c>
      <c r="O29" s="25">
        <v>0</v>
      </c>
      <c r="P29" s="85">
        <v>0</v>
      </c>
      <c r="Q29" s="25">
        <v>770560</v>
      </c>
      <c r="R29" s="25">
        <v>2121350.4</v>
      </c>
      <c r="S29" s="86">
        <v>2982598.4</v>
      </c>
    </row>
    <row r="30" spans="2:19" s="10" customFormat="1" ht="32.25" customHeight="1">
      <c r="B30" s="82" t="s">
        <v>62</v>
      </c>
      <c r="C30" s="83">
        <v>413</v>
      </c>
      <c r="D30" s="24">
        <v>0</v>
      </c>
      <c r="E30" s="24">
        <v>68600</v>
      </c>
      <c r="F30" s="24">
        <v>0</v>
      </c>
      <c r="G30" s="24">
        <v>550800</v>
      </c>
      <c r="H30" s="24">
        <v>0</v>
      </c>
      <c r="I30" s="24">
        <v>133800</v>
      </c>
      <c r="J30" s="24">
        <v>0</v>
      </c>
      <c r="K30" s="84">
        <v>753200</v>
      </c>
      <c r="L30" s="25">
        <v>0</v>
      </c>
      <c r="M30" s="25">
        <v>150920</v>
      </c>
      <c r="N30" s="25">
        <v>0</v>
      </c>
      <c r="O30" s="25">
        <v>2423520</v>
      </c>
      <c r="P30" s="85">
        <v>0</v>
      </c>
      <c r="Q30" s="25">
        <v>1150680</v>
      </c>
      <c r="R30" s="25">
        <v>0</v>
      </c>
      <c r="S30" s="86">
        <v>3725120</v>
      </c>
    </row>
    <row r="31" spans="2:19" s="10" customFormat="1" ht="32.25" customHeight="1">
      <c r="B31" s="82" t="s">
        <v>63</v>
      </c>
      <c r="C31" s="83">
        <v>601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84">
        <v>0</v>
      </c>
      <c r="L31" s="25">
        <v>0</v>
      </c>
      <c r="M31" s="25">
        <v>0</v>
      </c>
      <c r="N31" s="25">
        <v>0</v>
      </c>
      <c r="O31" s="25">
        <v>0</v>
      </c>
      <c r="P31" s="85">
        <v>0</v>
      </c>
      <c r="Q31" s="25">
        <v>0</v>
      </c>
      <c r="R31" s="25">
        <v>0</v>
      </c>
      <c r="S31" s="86">
        <v>0</v>
      </c>
    </row>
    <row r="32" spans="2:19" s="10" customFormat="1" ht="36.75" customHeight="1">
      <c r="B32" s="87" t="s">
        <v>64</v>
      </c>
      <c r="C32" s="88"/>
      <c r="D32" s="81">
        <v>729569</v>
      </c>
      <c r="E32" s="81">
        <v>2857357</v>
      </c>
      <c r="F32" s="81">
        <v>4778489</v>
      </c>
      <c r="G32" s="81">
        <v>2883552</v>
      </c>
      <c r="H32" s="81">
        <v>4101572</v>
      </c>
      <c r="I32" s="81">
        <v>9628748</v>
      </c>
      <c r="J32" s="81">
        <v>1767792</v>
      </c>
      <c r="K32" s="81">
        <v>26747079</v>
      </c>
      <c r="L32" s="86">
        <v>729569</v>
      </c>
      <c r="M32" s="86">
        <v>6286185.400000001</v>
      </c>
      <c r="N32" s="86">
        <v>4778489</v>
      </c>
      <c r="O32" s="86">
        <v>12687628.8</v>
      </c>
      <c r="P32" s="89">
        <v>4511729.2</v>
      </c>
      <c r="Q32" s="86">
        <v>82807232.8</v>
      </c>
      <c r="R32" s="86">
        <v>2121350.4</v>
      </c>
      <c r="S32" s="86">
        <v>113922184.60000001</v>
      </c>
    </row>
    <row r="33" spans="2:19" s="10" customFormat="1" ht="13.5" customHeight="1">
      <c r="B33" s="90"/>
      <c r="C33" s="11"/>
      <c r="D33" s="91">
        <v>1</v>
      </c>
      <c r="E33" s="91">
        <v>2.2</v>
      </c>
      <c r="F33" s="91">
        <v>1</v>
      </c>
      <c r="G33" s="91">
        <v>4.4</v>
      </c>
      <c r="H33" s="91">
        <v>1.1</v>
      </c>
      <c r="I33" s="91">
        <v>8.6</v>
      </c>
      <c r="J33" s="91">
        <v>1.2</v>
      </c>
      <c r="K33" s="92"/>
      <c r="L33" s="12"/>
      <c r="M33" s="12"/>
      <c r="N33" s="12"/>
      <c r="O33" s="12"/>
      <c r="P33" s="12"/>
      <c r="Q33" s="12"/>
      <c r="R33" s="12"/>
      <c r="S33" s="12"/>
    </row>
    <row r="34" spans="2:19" s="10" customFormat="1" ht="34.5" customHeight="1">
      <c r="B34" s="93" t="s">
        <v>34</v>
      </c>
      <c r="C34" s="24" t="s">
        <v>40</v>
      </c>
      <c r="D34" s="25">
        <v>729569</v>
      </c>
      <c r="E34" s="25">
        <v>6286185.4</v>
      </c>
      <c r="F34" s="25">
        <v>4778489</v>
      </c>
      <c r="G34" s="25">
        <v>12687628.8</v>
      </c>
      <c r="H34" s="25">
        <v>4511729.2</v>
      </c>
      <c r="I34" s="25">
        <v>82807232.8</v>
      </c>
      <c r="J34" s="25">
        <v>2121350.4</v>
      </c>
      <c r="K34" s="86">
        <v>113922184.60000001</v>
      </c>
      <c r="L34" s="13"/>
      <c r="M34" s="13"/>
      <c r="N34" s="13"/>
      <c r="O34" s="13"/>
      <c r="P34" s="94"/>
      <c r="Q34" s="13"/>
      <c r="R34" s="13"/>
      <c r="S34" s="13"/>
    </row>
    <row r="35" spans="2:19" ht="13.5" customHeight="1">
      <c r="B35" s="2" t="s">
        <v>44</v>
      </c>
      <c r="C35" s="2" t="s">
        <v>35</v>
      </c>
      <c r="D35" s="2" t="s">
        <v>36</v>
      </c>
      <c r="E35" s="2" t="s">
        <v>37</v>
      </c>
      <c r="F35" s="2" t="s">
        <v>38</v>
      </c>
      <c r="G35" s="2" t="s">
        <v>45</v>
      </c>
      <c r="M35" s="5" t="s">
        <v>39</v>
      </c>
      <c r="N35" s="5" t="s">
        <v>12</v>
      </c>
      <c r="S35" s="5" t="s">
        <v>10</v>
      </c>
    </row>
    <row r="36" ht="54.75" customHeight="1"/>
    <row r="37" spans="2:20" s="70" customFormat="1" ht="32.25" customHeight="1" outlineLevel="1">
      <c r="B37" s="106" t="s">
        <v>78</v>
      </c>
      <c r="C37" s="107"/>
      <c r="D37" s="107"/>
      <c r="E37" s="107"/>
      <c r="F37" s="107"/>
      <c r="G37" s="107"/>
      <c r="H37" s="107"/>
      <c r="I37" s="107"/>
      <c r="J37" s="107"/>
      <c r="K37" s="108"/>
      <c r="L37" s="109" t="s">
        <v>18</v>
      </c>
      <c r="M37" s="110"/>
      <c r="N37" s="110"/>
      <c r="O37" s="110"/>
      <c r="P37" s="110"/>
      <c r="Q37" s="110"/>
      <c r="R37" s="110"/>
      <c r="S37" s="111"/>
      <c r="T37" s="71"/>
    </row>
    <row r="38" spans="2:19" s="10" customFormat="1" ht="30" customHeight="1">
      <c r="B38" s="95"/>
      <c r="C38" s="95" t="s">
        <v>46</v>
      </c>
      <c r="D38" s="74" t="s">
        <v>8</v>
      </c>
      <c r="E38" s="72" t="s">
        <v>6</v>
      </c>
      <c r="F38" s="72" t="s">
        <v>3</v>
      </c>
      <c r="G38" s="72" t="s">
        <v>5</v>
      </c>
      <c r="H38" s="72" t="s">
        <v>0</v>
      </c>
      <c r="I38" s="72" t="s">
        <v>7</v>
      </c>
      <c r="J38" s="72" t="s">
        <v>4</v>
      </c>
      <c r="K38" s="75" t="s">
        <v>19</v>
      </c>
      <c r="L38" s="76" t="s">
        <v>20</v>
      </c>
      <c r="M38" s="76" t="s">
        <v>21</v>
      </c>
      <c r="N38" s="76" t="s">
        <v>22</v>
      </c>
      <c r="O38" s="76" t="s">
        <v>23</v>
      </c>
      <c r="P38" s="77" t="s">
        <v>24</v>
      </c>
      <c r="Q38" s="76" t="s">
        <v>25</v>
      </c>
      <c r="R38" s="76" t="s">
        <v>26</v>
      </c>
      <c r="S38" s="78" t="s">
        <v>27</v>
      </c>
    </row>
    <row r="39" spans="2:19" s="10" customFormat="1" ht="13.5" customHeight="1">
      <c r="B39" s="83"/>
      <c r="C39" s="73" t="s">
        <v>47</v>
      </c>
      <c r="D39" s="99" t="s">
        <v>44</v>
      </c>
      <c r="E39" s="100" t="s">
        <v>28</v>
      </c>
      <c r="F39" s="100" t="s">
        <v>29</v>
      </c>
      <c r="G39" s="100" t="s">
        <v>30</v>
      </c>
      <c r="H39" s="100" t="s">
        <v>31</v>
      </c>
      <c r="I39" s="100" t="s">
        <v>32</v>
      </c>
      <c r="J39" s="73" t="s">
        <v>33</v>
      </c>
      <c r="K39" s="81" t="s">
        <v>40</v>
      </c>
      <c r="L39" s="79">
        <v>1</v>
      </c>
      <c r="M39" s="79">
        <v>2.2</v>
      </c>
      <c r="N39" s="79">
        <v>1</v>
      </c>
      <c r="O39" s="79">
        <v>4.4</v>
      </c>
      <c r="P39" s="80">
        <v>1.1</v>
      </c>
      <c r="Q39" s="79">
        <v>8.6</v>
      </c>
      <c r="R39" s="79">
        <v>1.2</v>
      </c>
      <c r="S39" s="81" t="s">
        <v>40</v>
      </c>
    </row>
    <row r="40" spans="2:19" s="10" customFormat="1" ht="31.5" customHeight="1">
      <c r="B40" s="82" t="s">
        <v>69</v>
      </c>
      <c r="C40" s="83">
        <v>105</v>
      </c>
      <c r="D40" s="24">
        <v>156071</v>
      </c>
      <c r="E40" s="24">
        <v>0</v>
      </c>
      <c r="F40" s="24">
        <v>1128</v>
      </c>
      <c r="G40" s="24">
        <v>0</v>
      </c>
      <c r="H40" s="24">
        <v>723506</v>
      </c>
      <c r="I40" s="24">
        <v>0</v>
      </c>
      <c r="J40" s="24">
        <v>0</v>
      </c>
      <c r="K40" s="84">
        <f>SUM(D40:J40)</f>
        <v>880705</v>
      </c>
      <c r="L40" s="25">
        <f>D40*1</f>
        <v>156071</v>
      </c>
      <c r="M40" s="25">
        <f>E40*2.2</f>
        <v>0</v>
      </c>
      <c r="N40" s="25">
        <f>F40*1</f>
        <v>1128</v>
      </c>
      <c r="O40" s="25">
        <f>G40*4.4</f>
        <v>0</v>
      </c>
      <c r="P40" s="85">
        <f>H40*1.1</f>
        <v>795856.6000000001</v>
      </c>
      <c r="Q40" s="25">
        <f>I40*8.6</f>
        <v>0</v>
      </c>
      <c r="R40" s="25">
        <f>J40*1.2</f>
        <v>0</v>
      </c>
      <c r="S40" s="86">
        <f>SUM(L40:R40)</f>
        <v>953055.6000000001</v>
      </c>
    </row>
    <row r="41" spans="2:19" s="10" customFormat="1" ht="31.5" customHeight="1">
      <c r="B41" s="82" t="s">
        <v>48</v>
      </c>
      <c r="C41" s="83">
        <v>106</v>
      </c>
      <c r="D41" s="24">
        <v>63140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84">
        <f aca="true" t="shared" si="0" ref="K41:K66">SUM(D41:J41)</f>
        <v>63140</v>
      </c>
      <c r="L41" s="25">
        <f aca="true" t="shared" si="1" ref="L41:L65">D41*1</f>
        <v>63140</v>
      </c>
      <c r="M41" s="25">
        <f aca="true" t="shared" si="2" ref="M41:M65">E41*2.2</f>
        <v>0</v>
      </c>
      <c r="N41" s="25">
        <f aca="true" t="shared" si="3" ref="N41:N65">F41*1</f>
        <v>0</v>
      </c>
      <c r="O41" s="25">
        <f aca="true" t="shared" si="4" ref="O41:O65">G41*4.4</f>
        <v>0</v>
      </c>
      <c r="P41" s="85">
        <f aca="true" t="shared" si="5" ref="P41:P65">H41*1.1</f>
        <v>0</v>
      </c>
      <c r="Q41" s="25">
        <f aca="true" t="shared" si="6" ref="Q41:Q65">I41*8.6</f>
        <v>0</v>
      </c>
      <c r="R41" s="25">
        <f aca="true" t="shared" si="7" ref="R41:R65">J41*1.2</f>
        <v>0</v>
      </c>
      <c r="S41" s="86">
        <f aca="true" t="shared" si="8" ref="S41:S66">SUM(L41:R41)</f>
        <v>63140</v>
      </c>
    </row>
    <row r="42" spans="2:19" s="10" customFormat="1" ht="31.5" customHeight="1">
      <c r="B42" s="82" t="s">
        <v>72</v>
      </c>
      <c r="C42" s="83">
        <v>108</v>
      </c>
      <c r="D42" s="24">
        <v>210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84">
        <f t="shared" si="0"/>
        <v>210</v>
      </c>
      <c r="L42" s="25">
        <f t="shared" si="1"/>
        <v>210</v>
      </c>
      <c r="M42" s="25">
        <f t="shared" si="2"/>
        <v>0</v>
      </c>
      <c r="N42" s="25">
        <f t="shared" si="3"/>
        <v>0</v>
      </c>
      <c r="O42" s="25">
        <f t="shared" si="4"/>
        <v>0</v>
      </c>
      <c r="P42" s="85">
        <f t="shared" si="5"/>
        <v>0</v>
      </c>
      <c r="Q42" s="25">
        <f t="shared" si="6"/>
        <v>0</v>
      </c>
      <c r="R42" s="25">
        <f t="shared" si="7"/>
        <v>0</v>
      </c>
      <c r="S42" s="86">
        <f t="shared" si="8"/>
        <v>210</v>
      </c>
    </row>
    <row r="43" spans="2:19" s="10" customFormat="1" ht="31.5" customHeight="1">
      <c r="B43" s="82" t="s">
        <v>65</v>
      </c>
      <c r="C43" s="83">
        <v>110</v>
      </c>
      <c r="D43" s="24">
        <v>0</v>
      </c>
      <c r="E43" s="24">
        <v>0</v>
      </c>
      <c r="F43" s="24">
        <v>0</v>
      </c>
      <c r="G43" s="24">
        <v>0</v>
      </c>
      <c r="H43" s="24">
        <v>199779</v>
      </c>
      <c r="I43" s="24">
        <v>0</v>
      </c>
      <c r="J43" s="24">
        <v>0</v>
      </c>
      <c r="K43" s="84">
        <f t="shared" si="0"/>
        <v>199779</v>
      </c>
      <c r="L43" s="25">
        <f t="shared" si="1"/>
        <v>0</v>
      </c>
      <c r="M43" s="25">
        <f t="shared" si="2"/>
        <v>0</v>
      </c>
      <c r="N43" s="25">
        <f t="shared" si="3"/>
        <v>0</v>
      </c>
      <c r="O43" s="25">
        <f t="shared" si="4"/>
        <v>0</v>
      </c>
      <c r="P43" s="85">
        <f t="shared" si="5"/>
        <v>219756.90000000002</v>
      </c>
      <c r="Q43" s="25">
        <f t="shared" si="6"/>
        <v>0</v>
      </c>
      <c r="R43" s="25">
        <f t="shared" si="7"/>
        <v>0</v>
      </c>
      <c r="S43" s="86">
        <f t="shared" si="8"/>
        <v>219756.90000000002</v>
      </c>
    </row>
    <row r="44" spans="2:19" s="10" customFormat="1" ht="31.5" customHeight="1">
      <c r="B44" s="82" t="s">
        <v>49</v>
      </c>
      <c r="C44" s="83">
        <v>111</v>
      </c>
      <c r="D44" s="24">
        <v>0</v>
      </c>
      <c r="E44" s="24">
        <v>0</v>
      </c>
      <c r="F44" s="24">
        <v>0</v>
      </c>
      <c r="G44" s="24">
        <v>0</v>
      </c>
      <c r="H44" s="24">
        <v>440273</v>
      </c>
      <c r="I44" s="24">
        <v>0</v>
      </c>
      <c r="J44" s="24">
        <v>0</v>
      </c>
      <c r="K44" s="84">
        <f t="shared" si="0"/>
        <v>440273</v>
      </c>
      <c r="L44" s="25">
        <f t="shared" si="1"/>
        <v>0</v>
      </c>
      <c r="M44" s="25">
        <f t="shared" si="2"/>
        <v>0</v>
      </c>
      <c r="N44" s="25">
        <f t="shared" si="3"/>
        <v>0</v>
      </c>
      <c r="O44" s="25">
        <f t="shared" si="4"/>
        <v>0</v>
      </c>
      <c r="P44" s="85">
        <f t="shared" si="5"/>
        <v>484300.30000000005</v>
      </c>
      <c r="Q44" s="25">
        <f t="shared" si="6"/>
        <v>0</v>
      </c>
      <c r="R44" s="25">
        <f t="shared" si="7"/>
        <v>0</v>
      </c>
      <c r="S44" s="86">
        <f t="shared" si="8"/>
        <v>484300.30000000005</v>
      </c>
    </row>
    <row r="45" spans="2:19" s="10" customFormat="1" ht="31.5" customHeight="1">
      <c r="B45" s="82" t="s">
        <v>50</v>
      </c>
      <c r="C45" s="83">
        <v>123</v>
      </c>
      <c r="D45" s="24">
        <v>0</v>
      </c>
      <c r="E45" s="103">
        <v>209000</v>
      </c>
      <c r="F45" s="24">
        <v>0</v>
      </c>
      <c r="G45" s="24">
        <v>43750</v>
      </c>
      <c r="H45" s="24">
        <v>0</v>
      </c>
      <c r="I45" s="24">
        <v>292300</v>
      </c>
      <c r="J45" s="24">
        <v>0</v>
      </c>
      <c r="K45" s="84">
        <f t="shared" si="0"/>
        <v>545050</v>
      </c>
      <c r="L45" s="25">
        <f t="shared" si="1"/>
        <v>0</v>
      </c>
      <c r="M45" s="25">
        <f t="shared" si="2"/>
        <v>459800.00000000006</v>
      </c>
      <c r="N45" s="25">
        <f t="shared" si="3"/>
        <v>0</v>
      </c>
      <c r="O45" s="25">
        <f t="shared" si="4"/>
        <v>192500.00000000003</v>
      </c>
      <c r="P45" s="85">
        <f t="shared" si="5"/>
        <v>0</v>
      </c>
      <c r="Q45" s="25">
        <f t="shared" si="6"/>
        <v>2513780</v>
      </c>
      <c r="R45" s="25">
        <f t="shared" si="7"/>
        <v>0</v>
      </c>
      <c r="S45" s="86">
        <f t="shared" si="8"/>
        <v>3166080</v>
      </c>
    </row>
    <row r="46" spans="2:19" s="10" customFormat="1" ht="31.5" customHeight="1">
      <c r="B46" s="82" t="s">
        <v>73</v>
      </c>
      <c r="C46" s="83">
        <v>203</v>
      </c>
      <c r="D46" s="24">
        <v>0</v>
      </c>
      <c r="E46" s="24">
        <v>16153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84">
        <f t="shared" si="0"/>
        <v>16153</v>
      </c>
      <c r="L46" s="25">
        <f t="shared" si="1"/>
        <v>0</v>
      </c>
      <c r="M46" s="25">
        <f t="shared" si="2"/>
        <v>35536.600000000006</v>
      </c>
      <c r="N46" s="25">
        <f t="shared" si="3"/>
        <v>0</v>
      </c>
      <c r="O46" s="25">
        <f t="shared" si="4"/>
        <v>0</v>
      </c>
      <c r="P46" s="85">
        <f t="shared" si="5"/>
        <v>0</v>
      </c>
      <c r="Q46" s="25">
        <f t="shared" si="6"/>
        <v>0</v>
      </c>
      <c r="R46" s="25">
        <f t="shared" si="7"/>
        <v>0</v>
      </c>
      <c r="S46" s="86">
        <f t="shared" si="8"/>
        <v>35536.600000000006</v>
      </c>
    </row>
    <row r="47" spans="2:19" s="10" customFormat="1" ht="31.5" customHeight="1">
      <c r="B47" s="82" t="s">
        <v>51</v>
      </c>
      <c r="C47" s="83">
        <v>204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84">
        <f t="shared" si="0"/>
        <v>0</v>
      </c>
      <c r="L47" s="25">
        <f t="shared" si="1"/>
        <v>0</v>
      </c>
      <c r="M47" s="25">
        <f t="shared" si="2"/>
        <v>0</v>
      </c>
      <c r="N47" s="25">
        <f t="shared" si="3"/>
        <v>0</v>
      </c>
      <c r="O47" s="25">
        <f t="shared" si="4"/>
        <v>0</v>
      </c>
      <c r="P47" s="85">
        <f t="shared" si="5"/>
        <v>0</v>
      </c>
      <c r="Q47" s="25">
        <f t="shared" si="6"/>
        <v>0</v>
      </c>
      <c r="R47" s="25">
        <f t="shared" si="7"/>
        <v>0</v>
      </c>
      <c r="S47" s="86">
        <f t="shared" si="8"/>
        <v>0</v>
      </c>
    </row>
    <row r="48" spans="2:19" s="10" customFormat="1" ht="31.5" customHeight="1">
      <c r="B48" s="82" t="s">
        <v>52</v>
      </c>
      <c r="C48" s="83">
        <v>207</v>
      </c>
      <c r="D48" s="24">
        <v>0</v>
      </c>
      <c r="E48" s="24">
        <v>0</v>
      </c>
      <c r="F48" s="24">
        <v>0</v>
      </c>
      <c r="G48" s="24">
        <v>81515</v>
      </c>
      <c r="H48" s="24">
        <v>0</v>
      </c>
      <c r="I48" s="24">
        <v>929200</v>
      </c>
      <c r="J48" s="24">
        <v>0</v>
      </c>
      <c r="K48" s="84">
        <f t="shared" si="0"/>
        <v>1010715</v>
      </c>
      <c r="L48" s="25">
        <f t="shared" si="1"/>
        <v>0</v>
      </c>
      <c r="M48" s="25">
        <f t="shared" si="2"/>
        <v>0</v>
      </c>
      <c r="N48" s="25">
        <f t="shared" si="3"/>
        <v>0</v>
      </c>
      <c r="O48" s="25">
        <f t="shared" si="4"/>
        <v>358666</v>
      </c>
      <c r="P48" s="85">
        <f t="shared" si="5"/>
        <v>0</v>
      </c>
      <c r="Q48" s="25">
        <f t="shared" si="6"/>
        <v>7991120</v>
      </c>
      <c r="R48" s="25">
        <f t="shared" si="7"/>
        <v>0</v>
      </c>
      <c r="S48" s="86">
        <f t="shared" si="8"/>
        <v>8349786</v>
      </c>
    </row>
    <row r="49" spans="2:19" s="10" customFormat="1" ht="31.5" customHeight="1">
      <c r="B49" s="82" t="s">
        <v>53</v>
      </c>
      <c r="C49" s="83">
        <v>208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55000</v>
      </c>
      <c r="J49" s="24">
        <v>0</v>
      </c>
      <c r="K49" s="84">
        <f t="shared" si="0"/>
        <v>55000</v>
      </c>
      <c r="L49" s="25">
        <f t="shared" si="1"/>
        <v>0</v>
      </c>
      <c r="M49" s="25">
        <f t="shared" si="2"/>
        <v>0</v>
      </c>
      <c r="N49" s="25">
        <f t="shared" si="3"/>
        <v>0</v>
      </c>
      <c r="O49" s="25">
        <f t="shared" si="4"/>
        <v>0</v>
      </c>
      <c r="P49" s="85">
        <f t="shared" si="5"/>
        <v>0</v>
      </c>
      <c r="Q49" s="25">
        <f t="shared" si="6"/>
        <v>473000</v>
      </c>
      <c r="R49" s="25">
        <f t="shared" si="7"/>
        <v>0</v>
      </c>
      <c r="S49" s="86">
        <f t="shared" si="8"/>
        <v>473000</v>
      </c>
    </row>
    <row r="50" spans="2:19" s="10" customFormat="1" ht="31.5" customHeight="1">
      <c r="B50" s="82" t="s">
        <v>54</v>
      </c>
      <c r="C50" s="83">
        <v>210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192925</v>
      </c>
      <c r="J50" s="24">
        <v>0</v>
      </c>
      <c r="K50" s="84">
        <f t="shared" si="0"/>
        <v>192925</v>
      </c>
      <c r="L50" s="25">
        <f t="shared" si="1"/>
        <v>0</v>
      </c>
      <c r="M50" s="25">
        <f t="shared" si="2"/>
        <v>0</v>
      </c>
      <c r="N50" s="25">
        <f t="shared" si="3"/>
        <v>0</v>
      </c>
      <c r="O50" s="25">
        <f t="shared" si="4"/>
        <v>0</v>
      </c>
      <c r="P50" s="85">
        <f t="shared" si="5"/>
        <v>0</v>
      </c>
      <c r="Q50" s="25">
        <f t="shared" si="6"/>
        <v>1659155</v>
      </c>
      <c r="R50" s="25">
        <f t="shared" si="7"/>
        <v>0</v>
      </c>
      <c r="S50" s="86">
        <f t="shared" si="8"/>
        <v>1659155</v>
      </c>
    </row>
    <row r="51" spans="2:19" s="10" customFormat="1" ht="31.5" customHeight="1">
      <c r="B51" s="82" t="s">
        <v>55</v>
      </c>
      <c r="C51" s="83">
        <v>213</v>
      </c>
      <c r="D51" s="24">
        <v>13067</v>
      </c>
      <c r="E51" s="24">
        <v>18750</v>
      </c>
      <c r="F51" s="24">
        <v>0</v>
      </c>
      <c r="G51" s="24">
        <v>19950</v>
      </c>
      <c r="H51" s="24">
        <v>0</v>
      </c>
      <c r="I51" s="24">
        <v>298800</v>
      </c>
      <c r="J51" s="24">
        <v>0</v>
      </c>
      <c r="K51" s="84">
        <f t="shared" si="0"/>
        <v>350567</v>
      </c>
      <c r="L51" s="25">
        <f t="shared" si="1"/>
        <v>13067</v>
      </c>
      <c r="M51" s="25">
        <f t="shared" si="2"/>
        <v>41250</v>
      </c>
      <c r="N51" s="25">
        <f t="shared" si="3"/>
        <v>0</v>
      </c>
      <c r="O51" s="25">
        <f t="shared" si="4"/>
        <v>87780</v>
      </c>
      <c r="P51" s="85">
        <f t="shared" si="5"/>
        <v>0</v>
      </c>
      <c r="Q51" s="25">
        <f t="shared" si="6"/>
        <v>2569680</v>
      </c>
      <c r="R51" s="25">
        <f t="shared" si="7"/>
        <v>0</v>
      </c>
      <c r="S51" s="86">
        <f t="shared" si="8"/>
        <v>2711777</v>
      </c>
    </row>
    <row r="52" spans="2:19" s="10" customFormat="1" ht="31.5" customHeight="1">
      <c r="B52" s="82" t="s">
        <v>56</v>
      </c>
      <c r="C52" s="83">
        <v>218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84">
        <f t="shared" si="0"/>
        <v>0</v>
      </c>
      <c r="L52" s="25">
        <f t="shared" si="1"/>
        <v>0</v>
      </c>
      <c r="M52" s="25">
        <f t="shared" si="2"/>
        <v>0</v>
      </c>
      <c r="N52" s="25">
        <f t="shared" si="3"/>
        <v>0</v>
      </c>
      <c r="O52" s="25">
        <f t="shared" si="4"/>
        <v>0</v>
      </c>
      <c r="P52" s="85">
        <f t="shared" si="5"/>
        <v>0</v>
      </c>
      <c r="Q52" s="25">
        <f t="shared" si="6"/>
        <v>0</v>
      </c>
      <c r="R52" s="25">
        <f t="shared" si="7"/>
        <v>0</v>
      </c>
      <c r="S52" s="86">
        <f t="shared" si="8"/>
        <v>0</v>
      </c>
    </row>
    <row r="53" spans="2:19" s="10" customFormat="1" ht="31.5" customHeight="1">
      <c r="B53" s="82" t="s">
        <v>57</v>
      </c>
      <c r="C53" s="83">
        <v>220</v>
      </c>
      <c r="D53" s="24">
        <v>0</v>
      </c>
      <c r="E53" s="24">
        <v>0</v>
      </c>
      <c r="F53" s="24">
        <v>0</v>
      </c>
      <c r="G53" s="24">
        <v>300750</v>
      </c>
      <c r="H53" s="24">
        <v>0</v>
      </c>
      <c r="I53" s="24">
        <v>1197400</v>
      </c>
      <c r="J53" s="24">
        <v>0</v>
      </c>
      <c r="K53" s="84">
        <f t="shared" si="0"/>
        <v>1498150</v>
      </c>
      <c r="L53" s="25">
        <f t="shared" si="1"/>
        <v>0</v>
      </c>
      <c r="M53" s="25">
        <f t="shared" si="2"/>
        <v>0</v>
      </c>
      <c r="N53" s="25">
        <f t="shared" si="3"/>
        <v>0</v>
      </c>
      <c r="O53" s="25">
        <f t="shared" si="4"/>
        <v>1323300</v>
      </c>
      <c r="P53" s="85">
        <f t="shared" si="5"/>
        <v>0</v>
      </c>
      <c r="Q53" s="25">
        <f t="shared" si="6"/>
        <v>10297640</v>
      </c>
      <c r="R53" s="25">
        <f t="shared" si="7"/>
        <v>0</v>
      </c>
      <c r="S53" s="86">
        <f t="shared" si="8"/>
        <v>11620940</v>
      </c>
    </row>
    <row r="54" spans="2:19" s="10" customFormat="1" ht="31.5" customHeight="1">
      <c r="B54" s="82" t="s">
        <v>58</v>
      </c>
      <c r="C54" s="83">
        <v>223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45000</v>
      </c>
      <c r="J54" s="24">
        <v>0</v>
      </c>
      <c r="K54" s="84">
        <f t="shared" si="0"/>
        <v>45000</v>
      </c>
      <c r="L54" s="25">
        <f t="shared" si="1"/>
        <v>0</v>
      </c>
      <c r="M54" s="25">
        <f t="shared" si="2"/>
        <v>0</v>
      </c>
      <c r="N54" s="25">
        <f t="shared" si="3"/>
        <v>0</v>
      </c>
      <c r="O54" s="25">
        <f t="shared" si="4"/>
        <v>0</v>
      </c>
      <c r="P54" s="85">
        <f t="shared" si="5"/>
        <v>0</v>
      </c>
      <c r="Q54" s="25">
        <f t="shared" si="6"/>
        <v>387000</v>
      </c>
      <c r="R54" s="25">
        <f t="shared" si="7"/>
        <v>0</v>
      </c>
      <c r="S54" s="86">
        <f t="shared" si="8"/>
        <v>387000</v>
      </c>
    </row>
    <row r="55" spans="2:19" s="10" customFormat="1" ht="31.5" customHeight="1">
      <c r="B55" s="82" t="s">
        <v>66</v>
      </c>
      <c r="C55" s="83">
        <v>224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84">
        <f t="shared" si="0"/>
        <v>0</v>
      </c>
      <c r="L55" s="25">
        <f t="shared" si="1"/>
        <v>0</v>
      </c>
      <c r="M55" s="25">
        <f t="shared" si="2"/>
        <v>0</v>
      </c>
      <c r="N55" s="25">
        <f t="shared" si="3"/>
        <v>0</v>
      </c>
      <c r="O55" s="25">
        <f t="shared" si="4"/>
        <v>0</v>
      </c>
      <c r="P55" s="85">
        <f t="shared" si="5"/>
        <v>0</v>
      </c>
      <c r="Q55" s="25">
        <f t="shared" si="6"/>
        <v>0</v>
      </c>
      <c r="R55" s="25">
        <f t="shared" si="7"/>
        <v>0</v>
      </c>
      <c r="S55" s="86">
        <f t="shared" si="8"/>
        <v>0</v>
      </c>
    </row>
    <row r="56" spans="2:19" s="10" customFormat="1" ht="31.5" customHeight="1">
      <c r="B56" s="82" t="s">
        <v>74</v>
      </c>
      <c r="C56" s="83">
        <v>236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84">
        <f t="shared" si="0"/>
        <v>0</v>
      </c>
      <c r="L56" s="25">
        <f t="shared" si="1"/>
        <v>0</v>
      </c>
      <c r="M56" s="25">
        <f t="shared" si="2"/>
        <v>0</v>
      </c>
      <c r="N56" s="25">
        <f t="shared" si="3"/>
        <v>0</v>
      </c>
      <c r="O56" s="25">
        <f t="shared" si="4"/>
        <v>0</v>
      </c>
      <c r="P56" s="85">
        <f t="shared" si="5"/>
        <v>0</v>
      </c>
      <c r="Q56" s="25">
        <f t="shared" si="6"/>
        <v>0</v>
      </c>
      <c r="R56" s="25">
        <f t="shared" si="7"/>
        <v>0</v>
      </c>
      <c r="S56" s="86">
        <f t="shared" si="8"/>
        <v>0</v>
      </c>
    </row>
    <row r="57" spans="2:19" s="10" customFormat="1" ht="31.5" customHeight="1">
      <c r="B57" s="82" t="s">
        <v>75</v>
      </c>
      <c r="C57" s="83">
        <v>237</v>
      </c>
      <c r="D57" s="24">
        <v>0</v>
      </c>
      <c r="E57" s="24">
        <v>0</v>
      </c>
      <c r="F57" s="24">
        <v>20000</v>
      </c>
      <c r="G57" s="24">
        <v>0</v>
      </c>
      <c r="H57" s="24">
        <v>0</v>
      </c>
      <c r="I57" s="24">
        <v>14680</v>
      </c>
      <c r="J57" s="24">
        <v>0</v>
      </c>
      <c r="K57" s="84">
        <f t="shared" si="0"/>
        <v>34680</v>
      </c>
      <c r="L57" s="25">
        <f t="shared" si="1"/>
        <v>0</v>
      </c>
      <c r="M57" s="25">
        <f t="shared" si="2"/>
        <v>0</v>
      </c>
      <c r="N57" s="25">
        <f t="shared" si="3"/>
        <v>20000</v>
      </c>
      <c r="O57" s="25">
        <f t="shared" si="4"/>
        <v>0</v>
      </c>
      <c r="P57" s="85">
        <f t="shared" si="5"/>
        <v>0</v>
      </c>
      <c r="Q57" s="25">
        <f t="shared" si="6"/>
        <v>126248</v>
      </c>
      <c r="R57" s="25">
        <f t="shared" si="7"/>
        <v>0</v>
      </c>
      <c r="S57" s="86">
        <f t="shared" si="8"/>
        <v>146248</v>
      </c>
    </row>
    <row r="58" spans="2:19" s="10" customFormat="1" ht="31.5" customHeight="1">
      <c r="B58" s="82" t="s">
        <v>67</v>
      </c>
      <c r="C58" s="83">
        <v>238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84">
        <f t="shared" si="0"/>
        <v>0</v>
      </c>
      <c r="L58" s="25">
        <f t="shared" si="1"/>
        <v>0</v>
      </c>
      <c r="M58" s="25">
        <f t="shared" si="2"/>
        <v>0</v>
      </c>
      <c r="N58" s="25">
        <f t="shared" si="3"/>
        <v>0</v>
      </c>
      <c r="O58" s="25">
        <f t="shared" si="4"/>
        <v>0</v>
      </c>
      <c r="P58" s="85">
        <f t="shared" si="5"/>
        <v>0</v>
      </c>
      <c r="Q58" s="25">
        <f t="shared" si="6"/>
        <v>0</v>
      </c>
      <c r="R58" s="25">
        <f t="shared" si="7"/>
        <v>0</v>
      </c>
      <c r="S58" s="86">
        <f t="shared" si="8"/>
        <v>0</v>
      </c>
    </row>
    <row r="59" spans="2:19" s="10" customFormat="1" ht="31.5" customHeight="1">
      <c r="B59" s="82" t="s">
        <v>59</v>
      </c>
      <c r="C59" s="83">
        <v>302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16020</v>
      </c>
      <c r="J59" s="24">
        <v>0</v>
      </c>
      <c r="K59" s="84">
        <f t="shared" si="0"/>
        <v>16020</v>
      </c>
      <c r="L59" s="25">
        <f t="shared" si="1"/>
        <v>0</v>
      </c>
      <c r="M59" s="25">
        <f t="shared" si="2"/>
        <v>0</v>
      </c>
      <c r="N59" s="25">
        <f t="shared" si="3"/>
        <v>0</v>
      </c>
      <c r="O59" s="25">
        <f t="shared" si="4"/>
        <v>0</v>
      </c>
      <c r="P59" s="85">
        <f t="shared" si="5"/>
        <v>0</v>
      </c>
      <c r="Q59" s="25">
        <f t="shared" si="6"/>
        <v>137772</v>
      </c>
      <c r="R59" s="25">
        <f t="shared" si="7"/>
        <v>0</v>
      </c>
      <c r="S59" s="86">
        <f t="shared" si="8"/>
        <v>137772</v>
      </c>
    </row>
    <row r="60" spans="2:19" s="10" customFormat="1" ht="31.5" customHeight="1">
      <c r="B60" s="82" t="s">
        <v>70</v>
      </c>
      <c r="C60" s="83">
        <v>304</v>
      </c>
      <c r="D60" s="24">
        <v>4880</v>
      </c>
      <c r="E60" s="24">
        <v>486085</v>
      </c>
      <c r="F60" s="24">
        <v>1552894</v>
      </c>
      <c r="G60" s="24">
        <v>141204</v>
      </c>
      <c r="H60" s="24">
        <v>3725</v>
      </c>
      <c r="I60" s="24">
        <v>18123</v>
      </c>
      <c r="J60" s="24">
        <v>0</v>
      </c>
      <c r="K60" s="84">
        <f t="shared" si="0"/>
        <v>2206911</v>
      </c>
      <c r="L60" s="25">
        <f t="shared" si="1"/>
        <v>4880</v>
      </c>
      <c r="M60" s="25">
        <f t="shared" si="2"/>
        <v>1069387</v>
      </c>
      <c r="N60" s="25">
        <f t="shared" si="3"/>
        <v>1552894</v>
      </c>
      <c r="O60" s="25">
        <f t="shared" si="4"/>
        <v>621297.6000000001</v>
      </c>
      <c r="P60" s="85">
        <f t="shared" si="5"/>
        <v>4097.5</v>
      </c>
      <c r="Q60" s="25">
        <f t="shared" si="6"/>
        <v>155857.8</v>
      </c>
      <c r="R60" s="25">
        <f t="shared" si="7"/>
        <v>0</v>
      </c>
      <c r="S60" s="86">
        <f t="shared" si="8"/>
        <v>3408413.9</v>
      </c>
    </row>
    <row r="61" spans="2:19" s="10" customFormat="1" ht="31.5" customHeight="1">
      <c r="B61" s="82" t="s">
        <v>60</v>
      </c>
      <c r="C61" s="83">
        <v>305</v>
      </c>
      <c r="D61" s="24">
        <v>0</v>
      </c>
      <c r="E61" s="24">
        <v>0</v>
      </c>
      <c r="F61" s="24">
        <v>0</v>
      </c>
      <c r="G61" s="24">
        <v>39400</v>
      </c>
      <c r="H61" s="24">
        <v>0</v>
      </c>
      <c r="I61" s="24">
        <v>120000</v>
      </c>
      <c r="J61" s="24">
        <v>0</v>
      </c>
      <c r="K61" s="84">
        <f t="shared" si="0"/>
        <v>159400</v>
      </c>
      <c r="L61" s="25">
        <f t="shared" si="1"/>
        <v>0</v>
      </c>
      <c r="M61" s="25">
        <f t="shared" si="2"/>
        <v>0</v>
      </c>
      <c r="N61" s="25">
        <f t="shared" si="3"/>
        <v>0</v>
      </c>
      <c r="O61" s="25">
        <f t="shared" si="4"/>
        <v>173360</v>
      </c>
      <c r="P61" s="85">
        <f t="shared" si="5"/>
        <v>0</v>
      </c>
      <c r="Q61" s="25">
        <f t="shared" si="6"/>
        <v>1032000</v>
      </c>
      <c r="R61" s="25">
        <f t="shared" si="7"/>
        <v>0</v>
      </c>
      <c r="S61" s="86">
        <f t="shared" si="8"/>
        <v>1205360</v>
      </c>
    </row>
    <row r="62" spans="2:19" s="10" customFormat="1" ht="31.5" customHeight="1">
      <c r="B62" s="82" t="s">
        <v>68</v>
      </c>
      <c r="C62" s="83">
        <v>407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84">
        <f t="shared" si="0"/>
        <v>0</v>
      </c>
      <c r="L62" s="25">
        <f t="shared" si="1"/>
        <v>0</v>
      </c>
      <c r="M62" s="25">
        <f t="shared" si="2"/>
        <v>0</v>
      </c>
      <c r="N62" s="25">
        <f t="shared" si="3"/>
        <v>0</v>
      </c>
      <c r="O62" s="25">
        <f t="shared" si="4"/>
        <v>0</v>
      </c>
      <c r="P62" s="85">
        <f t="shared" si="5"/>
        <v>0</v>
      </c>
      <c r="Q62" s="25">
        <f t="shared" si="6"/>
        <v>0</v>
      </c>
      <c r="R62" s="25">
        <f t="shared" si="7"/>
        <v>0</v>
      </c>
      <c r="S62" s="86">
        <f t="shared" si="8"/>
        <v>0</v>
      </c>
    </row>
    <row r="63" spans="2:19" s="10" customFormat="1" ht="31.5" customHeight="1">
      <c r="B63" s="82" t="s">
        <v>61</v>
      </c>
      <c r="C63" s="83">
        <v>410</v>
      </c>
      <c r="D63" s="24">
        <v>0</v>
      </c>
      <c r="E63" s="24">
        <v>0</v>
      </c>
      <c r="F63" s="24">
        <v>89280</v>
      </c>
      <c r="G63" s="24">
        <v>0</v>
      </c>
      <c r="H63" s="24">
        <v>0</v>
      </c>
      <c r="I63" s="24">
        <v>44800</v>
      </c>
      <c r="J63" s="24">
        <v>576000</v>
      </c>
      <c r="K63" s="84">
        <f t="shared" si="0"/>
        <v>710080</v>
      </c>
      <c r="L63" s="25">
        <f t="shared" si="1"/>
        <v>0</v>
      </c>
      <c r="M63" s="25">
        <f t="shared" si="2"/>
        <v>0</v>
      </c>
      <c r="N63" s="25">
        <f t="shared" si="3"/>
        <v>89280</v>
      </c>
      <c r="O63" s="25">
        <f t="shared" si="4"/>
        <v>0</v>
      </c>
      <c r="P63" s="85">
        <f t="shared" si="5"/>
        <v>0</v>
      </c>
      <c r="Q63" s="25">
        <f t="shared" si="6"/>
        <v>385280</v>
      </c>
      <c r="R63" s="25">
        <f t="shared" si="7"/>
        <v>691200</v>
      </c>
      <c r="S63" s="86">
        <f t="shared" si="8"/>
        <v>1165760</v>
      </c>
    </row>
    <row r="64" spans="2:19" s="10" customFormat="1" ht="31.5" customHeight="1">
      <c r="B64" s="82" t="s">
        <v>62</v>
      </c>
      <c r="C64" s="83">
        <v>413</v>
      </c>
      <c r="D64" s="24">
        <v>0</v>
      </c>
      <c r="E64" s="24">
        <v>10000</v>
      </c>
      <c r="F64" s="24">
        <v>0</v>
      </c>
      <c r="G64" s="24">
        <v>225000</v>
      </c>
      <c r="H64" s="24">
        <v>0</v>
      </c>
      <c r="I64" s="24">
        <v>114000</v>
      </c>
      <c r="J64" s="24">
        <v>0</v>
      </c>
      <c r="K64" s="84">
        <f t="shared" si="0"/>
        <v>349000</v>
      </c>
      <c r="L64" s="25">
        <f t="shared" si="1"/>
        <v>0</v>
      </c>
      <c r="M64" s="25">
        <f t="shared" si="2"/>
        <v>22000</v>
      </c>
      <c r="N64" s="25">
        <f t="shared" si="3"/>
        <v>0</v>
      </c>
      <c r="O64" s="25">
        <f t="shared" si="4"/>
        <v>990000.0000000001</v>
      </c>
      <c r="P64" s="85">
        <f t="shared" si="5"/>
        <v>0</v>
      </c>
      <c r="Q64" s="25">
        <f t="shared" si="6"/>
        <v>980400</v>
      </c>
      <c r="R64" s="25">
        <f t="shared" si="7"/>
        <v>0</v>
      </c>
      <c r="S64" s="86">
        <f t="shared" si="8"/>
        <v>1992400</v>
      </c>
    </row>
    <row r="65" spans="2:19" s="10" customFormat="1" ht="31.5" customHeight="1">
      <c r="B65" s="82" t="s">
        <v>63</v>
      </c>
      <c r="C65" s="83">
        <v>601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84">
        <f t="shared" si="0"/>
        <v>0</v>
      </c>
      <c r="L65" s="25">
        <f t="shared" si="1"/>
        <v>0</v>
      </c>
      <c r="M65" s="25">
        <f t="shared" si="2"/>
        <v>0</v>
      </c>
      <c r="N65" s="25">
        <f t="shared" si="3"/>
        <v>0</v>
      </c>
      <c r="O65" s="25">
        <f t="shared" si="4"/>
        <v>0</v>
      </c>
      <c r="P65" s="85">
        <f t="shared" si="5"/>
        <v>0</v>
      </c>
      <c r="Q65" s="25">
        <f t="shared" si="6"/>
        <v>0</v>
      </c>
      <c r="R65" s="25">
        <f t="shared" si="7"/>
        <v>0</v>
      </c>
      <c r="S65" s="86">
        <f t="shared" si="8"/>
        <v>0</v>
      </c>
    </row>
    <row r="66" spans="2:19" s="10" customFormat="1" ht="35.25" customHeight="1">
      <c r="B66" s="87" t="s">
        <v>64</v>
      </c>
      <c r="C66" s="88"/>
      <c r="D66" s="81">
        <f aca="true" t="shared" si="9" ref="D66:J66">SUM(D40:D65)</f>
        <v>237368</v>
      </c>
      <c r="E66" s="81">
        <f t="shared" si="9"/>
        <v>739988</v>
      </c>
      <c r="F66" s="81">
        <f t="shared" si="9"/>
        <v>1663302</v>
      </c>
      <c r="G66" s="81">
        <f t="shared" si="9"/>
        <v>851569</v>
      </c>
      <c r="H66" s="81">
        <f t="shared" si="9"/>
        <v>1367283</v>
      </c>
      <c r="I66" s="81">
        <f t="shared" si="9"/>
        <v>3338248</v>
      </c>
      <c r="J66" s="81">
        <f t="shared" si="9"/>
        <v>576000</v>
      </c>
      <c r="K66" s="84">
        <f t="shared" si="0"/>
        <v>8773758</v>
      </c>
      <c r="L66" s="86">
        <f aca="true" t="shared" si="10" ref="L66:R66">SUM(L40:L65)</f>
        <v>237368</v>
      </c>
      <c r="M66" s="86">
        <f t="shared" si="10"/>
        <v>1627973.6</v>
      </c>
      <c r="N66" s="86">
        <f t="shared" si="10"/>
        <v>1663302</v>
      </c>
      <c r="O66" s="86">
        <f t="shared" si="10"/>
        <v>3746903.6</v>
      </c>
      <c r="P66" s="86">
        <f t="shared" si="10"/>
        <v>1504011.3000000003</v>
      </c>
      <c r="Q66" s="86">
        <f t="shared" si="10"/>
        <v>28708932.8</v>
      </c>
      <c r="R66" s="86">
        <f t="shared" si="10"/>
        <v>691200</v>
      </c>
      <c r="S66" s="86">
        <f t="shared" si="8"/>
        <v>38179691.3</v>
      </c>
    </row>
    <row r="67" spans="2:19" s="10" customFormat="1" ht="13.5" customHeight="1">
      <c r="B67" s="90"/>
      <c r="C67" s="11"/>
      <c r="D67" s="91">
        <v>1</v>
      </c>
      <c r="E67" s="91">
        <v>2.2</v>
      </c>
      <c r="F67" s="91">
        <v>1</v>
      </c>
      <c r="G67" s="91">
        <v>4.4</v>
      </c>
      <c r="H67" s="91">
        <v>1.1</v>
      </c>
      <c r="I67" s="91">
        <v>8.6</v>
      </c>
      <c r="J67" s="91">
        <v>1.2</v>
      </c>
      <c r="K67" s="92"/>
      <c r="L67" s="12"/>
      <c r="M67" s="12"/>
      <c r="N67" s="12"/>
      <c r="O67" s="12"/>
      <c r="P67" s="12"/>
      <c r="Q67" s="12"/>
      <c r="R67" s="12"/>
      <c r="S67" s="12"/>
    </row>
    <row r="68" spans="2:19" s="10" customFormat="1" ht="37.5" customHeight="1">
      <c r="B68" s="93" t="s">
        <v>34</v>
      </c>
      <c r="C68" s="24" t="s">
        <v>40</v>
      </c>
      <c r="D68" s="25">
        <f>D66*1</f>
        <v>237368</v>
      </c>
      <c r="E68" s="25">
        <f>E66*2.2</f>
        <v>1627973.6</v>
      </c>
      <c r="F68" s="25">
        <f>F66*1</f>
        <v>1663302</v>
      </c>
      <c r="G68" s="25">
        <f>G66*4.4</f>
        <v>3746903.6</v>
      </c>
      <c r="H68" s="25">
        <f>H66*1.1</f>
        <v>1504011.3</v>
      </c>
      <c r="I68" s="25">
        <f>I66*8.6</f>
        <v>28708932.799999997</v>
      </c>
      <c r="J68" s="25">
        <f>J66*1.2</f>
        <v>691200</v>
      </c>
      <c r="K68" s="86">
        <f>SUM(D68:J68)</f>
        <v>38179691.3</v>
      </c>
      <c r="L68" s="13"/>
      <c r="M68" s="13"/>
      <c r="N68" s="13"/>
      <c r="O68" s="13"/>
      <c r="P68" s="94"/>
      <c r="Q68" s="13"/>
      <c r="R68" s="13"/>
      <c r="S68" s="13"/>
    </row>
    <row r="69" spans="2:19" ht="13.5" customHeight="1">
      <c r="B69" s="2" t="s">
        <v>44</v>
      </c>
      <c r="C69" s="2" t="s">
        <v>35</v>
      </c>
      <c r="D69" s="2" t="s">
        <v>36</v>
      </c>
      <c r="E69" s="2" t="s">
        <v>37</v>
      </c>
      <c r="F69" s="2" t="s">
        <v>38</v>
      </c>
      <c r="G69" s="96" t="s">
        <v>45</v>
      </c>
      <c r="M69" s="7" t="s">
        <v>39</v>
      </c>
      <c r="N69" s="16" t="s">
        <v>12</v>
      </c>
      <c r="S69" s="1" t="s">
        <v>10</v>
      </c>
    </row>
    <row r="70" spans="4:11" ht="14.25">
      <c r="D70" s="97"/>
      <c r="E70" s="97"/>
      <c r="F70" s="97"/>
      <c r="G70" s="97"/>
      <c r="H70" s="97"/>
      <c r="I70" s="97"/>
      <c r="J70" s="97"/>
      <c r="K70" s="97"/>
    </row>
  </sheetData>
  <sheetProtection/>
  <mergeCells count="5">
    <mergeCell ref="B1:S1"/>
    <mergeCell ref="B3:K3"/>
    <mergeCell ref="L3:S3"/>
    <mergeCell ref="B37:K37"/>
    <mergeCell ref="L37:S37"/>
  </mergeCells>
  <printOptions horizontalCentered="1"/>
  <pageMargins left="0.1968503937007874" right="0.1968503937007874" top="0.7086614173228347" bottom="0.7874015748031497" header="0.11811023622047245" footer="0"/>
  <pageSetup fitToHeight="1" fitToWidth="1" horizontalDpi="600" verticalDpi="600" orientation="portrait" paperSize="12" scale="45" r:id="rId1"/>
  <headerFooter alignWithMargins="0">
    <oddHeader>&amp;L&amp;"-,太字"&amp;14　　　【　資料　2　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K29"/>
  <sheetViews>
    <sheetView zoomScaleSheetLayoutView="88" zoomScalePageLayoutView="0" workbookViewId="0" topLeftCell="A16">
      <selection activeCell="L21" sqref="L21"/>
    </sheetView>
  </sheetViews>
  <sheetFormatPr defaultColWidth="9.00390625" defaultRowHeight="13.5"/>
  <cols>
    <col min="1" max="1" width="14.375" style="2" customWidth="1"/>
    <col min="2" max="2" width="15.375" style="4" customWidth="1"/>
    <col min="3" max="3" width="15.75390625" style="4" customWidth="1"/>
    <col min="4" max="4" width="13.125" style="5" customWidth="1"/>
    <col min="5" max="5" width="11.25390625" style="5" customWidth="1"/>
    <col min="6" max="6" width="6.875" style="6" bestFit="1" customWidth="1"/>
    <col min="7" max="8" width="14.875" style="5" customWidth="1"/>
    <col min="9" max="9" width="14.375" style="4" customWidth="1"/>
    <col min="10" max="10" width="4.125" style="4" customWidth="1"/>
    <col min="11" max="11" width="11.375" style="3" customWidth="1"/>
    <col min="12" max="16384" width="9.00390625" style="3" customWidth="1"/>
  </cols>
  <sheetData>
    <row r="2" spans="1:10" ht="48" customHeight="1">
      <c r="A2" s="69"/>
      <c r="B2" s="69"/>
      <c r="C2" s="64"/>
      <c r="D2" s="64"/>
      <c r="E2" s="64"/>
      <c r="F2" s="64"/>
      <c r="G2" s="64"/>
      <c r="H2" s="64"/>
      <c r="I2" s="64"/>
      <c r="J2" s="64"/>
    </row>
    <row r="3" spans="2:10" ht="14.25" customHeight="1" thickBot="1">
      <c r="B3" s="20"/>
      <c r="C3" s="20"/>
      <c r="D3" s="21"/>
      <c r="E3" s="21"/>
      <c r="F3" s="22"/>
      <c r="G3" s="21"/>
      <c r="H3" s="21"/>
      <c r="I3" s="20"/>
      <c r="J3" s="20"/>
    </row>
    <row r="4" spans="1:11" s="10" customFormat="1" ht="32.25" customHeight="1">
      <c r="A4" s="8"/>
      <c r="B4" s="112" t="s">
        <v>77</v>
      </c>
      <c r="C4" s="113"/>
      <c r="D4" s="113"/>
      <c r="E4" s="113"/>
      <c r="F4" s="113"/>
      <c r="G4" s="113"/>
      <c r="H4" s="113"/>
      <c r="I4" s="114"/>
      <c r="J4" s="26"/>
      <c r="K4" s="9"/>
    </row>
    <row r="5" spans="1:10" s="10" customFormat="1" ht="22.5" customHeight="1">
      <c r="A5" s="66"/>
      <c r="B5" s="36" t="s">
        <v>14</v>
      </c>
      <c r="C5" s="27" t="s">
        <v>41</v>
      </c>
      <c r="D5" s="30" t="s">
        <v>1</v>
      </c>
      <c r="E5" s="30" t="s">
        <v>42</v>
      </c>
      <c r="F5" s="58"/>
      <c r="G5" s="30" t="s">
        <v>15</v>
      </c>
      <c r="H5" s="30" t="s">
        <v>16</v>
      </c>
      <c r="I5" s="37" t="s">
        <v>2</v>
      </c>
      <c r="J5" s="43"/>
    </row>
    <row r="6" spans="1:10" s="10" customFormat="1" ht="13.5" customHeight="1">
      <c r="A6" s="68"/>
      <c r="B6" s="38" t="s">
        <v>40</v>
      </c>
      <c r="C6" s="28" t="s">
        <v>40</v>
      </c>
      <c r="D6" s="31" t="s">
        <v>43</v>
      </c>
      <c r="E6" s="31" t="s">
        <v>43</v>
      </c>
      <c r="F6" s="34"/>
      <c r="G6" s="28" t="s">
        <v>40</v>
      </c>
      <c r="H6" s="28" t="s">
        <v>40</v>
      </c>
      <c r="I6" s="39" t="s">
        <v>9</v>
      </c>
      <c r="J6" s="44"/>
    </row>
    <row r="7" spans="1:10" s="10" customFormat="1" ht="38.25" customHeight="1">
      <c r="A7" s="23" t="s">
        <v>0</v>
      </c>
      <c r="B7" s="40">
        <v>4101572</v>
      </c>
      <c r="C7" s="29">
        <v>3534067</v>
      </c>
      <c r="D7" s="32">
        <v>1.1605812793022883</v>
      </c>
      <c r="E7" s="32">
        <v>0.1533465392613526</v>
      </c>
      <c r="F7" s="35">
        <v>1.1</v>
      </c>
      <c r="G7" s="25">
        <v>4511729.2</v>
      </c>
      <c r="H7" s="25">
        <v>3887473.7</v>
      </c>
      <c r="I7" s="41">
        <v>1909635</v>
      </c>
      <c r="J7" s="9"/>
    </row>
    <row r="8" spans="1:10" s="10" customFormat="1" ht="38.25" customHeight="1">
      <c r="A8" s="67" t="s">
        <v>3</v>
      </c>
      <c r="B8" s="40">
        <v>4778489</v>
      </c>
      <c r="C8" s="29">
        <v>5749238</v>
      </c>
      <c r="D8" s="32">
        <v>0.8311517108875993</v>
      </c>
      <c r="E8" s="32">
        <v>0.17865461121941578</v>
      </c>
      <c r="F8" s="35">
        <v>1</v>
      </c>
      <c r="G8" s="25">
        <v>4778489</v>
      </c>
      <c r="H8" s="25">
        <v>5749238</v>
      </c>
      <c r="I8" s="41">
        <v>1677823</v>
      </c>
      <c r="J8" s="9"/>
    </row>
    <row r="9" spans="1:10" s="10" customFormat="1" ht="38.25" customHeight="1">
      <c r="A9" s="23" t="s">
        <v>5</v>
      </c>
      <c r="B9" s="40">
        <v>2883552</v>
      </c>
      <c r="C9" s="29">
        <v>2419622</v>
      </c>
      <c r="D9" s="32">
        <v>1.1917365605040788</v>
      </c>
      <c r="E9" s="32">
        <v>0.10780810869104622</v>
      </c>
      <c r="F9" s="35">
        <v>4.4</v>
      </c>
      <c r="G9" s="25">
        <v>12687628.8</v>
      </c>
      <c r="H9" s="25">
        <v>10646336.8</v>
      </c>
      <c r="I9" s="41">
        <v>1927299</v>
      </c>
      <c r="J9" s="9"/>
    </row>
    <row r="10" spans="1:10" s="10" customFormat="1" ht="38.25" customHeight="1">
      <c r="A10" s="23" t="s">
        <v>6</v>
      </c>
      <c r="B10" s="40">
        <v>2857357</v>
      </c>
      <c r="C10" s="29">
        <v>2589587</v>
      </c>
      <c r="D10" s="32">
        <v>1.1034025889070342</v>
      </c>
      <c r="E10" s="32">
        <v>0.10682874941222553</v>
      </c>
      <c r="F10" s="35">
        <v>2.2</v>
      </c>
      <c r="G10" s="25">
        <v>6286185.4</v>
      </c>
      <c r="H10" s="25">
        <v>5697091.4</v>
      </c>
      <c r="I10" s="41">
        <v>1968209</v>
      </c>
      <c r="J10" s="9"/>
    </row>
    <row r="11" spans="1:10" s="10" customFormat="1" ht="38.25" customHeight="1">
      <c r="A11" s="23" t="s">
        <v>7</v>
      </c>
      <c r="B11" s="40">
        <v>9628748</v>
      </c>
      <c r="C11" s="29">
        <v>9637102</v>
      </c>
      <c r="D11" s="32">
        <v>0.9991331418926561</v>
      </c>
      <c r="E11" s="32">
        <v>0.3599925060975817</v>
      </c>
      <c r="F11" s="35">
        <v>8.6</v>
      </c>
      <c r="G11" s="25">
        <v>82807232.8</v>
      </c>
      <c r="H11" s="25">
        <v>82879077.2</v>
      </c>
      <c r="I11" s="41">
        <v>7526550</v>
      </c>
      <c r="J11" s="9"/>
    </row>
    <row r="12" spans="1:10" s="10" customFormat="1" ht="38.25" customHeight="1">
      <c r="A12" s="23" t="s">
        <v>4</v>
      </c>
      <c r="B12" s="40">
        <v>1767792</v>
      </c>
      <c r="C12" s="29">
        <v>778516</v>
      </c>
      <c r="D12" s="32">
        <v>0</v>
      </c>
      <c r="E12" s="32">
        <v>0.06609289934052238</v>
      </c>
      <c r="F12" s="35">
        <v>1.2</v>
      </c>
      <c r="G12" s="25">
        <v>2121350.4</v>
      </c>
      <c r="H12" s="25">
        <v>934219.2</v>
      </c>
      <c r="I12" s="41">
        <v>228018</v>
      </c>
      <c r="J12" s="9"/>
    </row>
    <row r="13" spans="1:10" s="10" customFormat="1" ht="38.25" customHeight="1" thickBot="1">
      <c r="A13" s="46" t="s">
        <v>8</v>
      </c>
      <c r="B13" s="47">
        <v>729569</v>
      </c>
      <c r="C13" s="48">
        <v>1898847</v>
      </c>
      <c r="D13" s="49">
        <v>0.38421684316851223</v>
      </c>
      <c r="E13" s="49">
        <v>0.02727658597785575</v>
      </c>
      <c r="F13" s="35">
        <v>1</v>
      </c>
      <c r="G13" s="50">
        <v>729569</v>
      </c>
      <c r="H13" s="50">
        <v>1898847</v>
      </c>
      <c r="I13" s="51">
        <v>471644</v>
      </c>
      <c r="J13" s="9"/>
    </row>
    <row r="14" spans="1:10" s="10" customFormat="1" ht="38.25" customHeight="1" thickBot="1">
      <c r="A14" s="52" t="s">
        <v>11</v>
      </c>
      <c r="B14" s="53">
        <v>26747079</v>
      </c>
      <c r="C14" s="54">
        <v>26606979</v>
      </c>
      <c r="D14" s="55">
        <v>1.0052655357829237</v>
      </c>
      <c r="E14" s="55">
        <v>1</v>
      </c>
      <c r="F14" s="42"/>
      <c r="G14" s="56">
        <v>113922184.6</v>
      </c>
      <c r="H14" s="56">
        <v>111692283.3</v>
      </c>
      <c r="I14" s="57">
        <v>15709178</v>
      </c>
      <c r="J14" s="45"/>
    </row>
    <row r="15" spans="1:10" s="10" customFormat="1" ht="13.5" customHeight="1">
      <c r="A15" s="11"/>
      <c r="B15" s="12"/>
      <c r="C15" s="12"/>
      <c r="D15" s="13"/>
      <c r="E15" s="13"/>
      <c r="F15" s="14"/>
      <c r="G15" s="12"/>
      <c r="H15" s="65"/>
      <c r="I15" s="15"/>
      <c r="J15" s="12"/>
    </row>
    <row r="16" spans="4:10" s="19" customFormat="1" ht="56.25" customHeight="1" thickBot="1">
      <c r="D16" s="17"/>
      <c r="E16" s="17"/>
      <c r="F16" s="18"/>
      <c r="G16" s="17"/>
      <c r="H16" s="17"/>
      <c r="I16" s="1"/>
      <c r="J16" s="1"/>
    </row>
    <row r="17" spans="1:10" s="10" customFormat="1" ht="32.25" customHeight="1">
      <c r="A17" s="26"/>
      <c r="B17" s="115" t="s">
        <v>79</v>
      </c>
      <c r="C17" s="116"/>
      <c r="D17" s="116"/>
      <c r="E17" s="116"/>
      <c r="F17" s="113"/>
      <c r="G17" s="116"/>
      <c r="H17" s="116"/>
      <c r="I17" s="117"/>
      <c r="J17" s="9"/>
    </row>
    <row r="18" spans="1:9" s="10" customFormat="1" ht="22.5" customHeight="1">
      <c r="A18" s="43"/>
      <c r="B18" s="36" t="s">
        <v>14</v>
      </c>
      <c r="C18" s="27" t="s">
        <v>41</v>
      </c>
      <c r="D18" s="30" t="s">
        <v>1</v>
      </c>
      <c r="E18" s="30" t="s">
        <v>42</v>
      </c>
      <c r="F18" s="58"/>
      <c r="G18" s="30" t="s">
        <v>15</v>
      </c>
      <c r="H18" s="30" t="s">
        <v>16</v>
      </c>
      <c r="I18" s="37" t="s">
        <v>71</v>
      </c>
    </row>
    <row r="19" spans="1:9" s="10" customFormat="1" ht="13.5" customHeight="1">
      <c r="A19" s="68"/>
      <c r="B19" s="38" t="s">
        <v>40</v>
      </c>
      <c r="C19" s="98" t="s">
        <v>40</v>
      </c>
      <c r="D19" s="31" t="s">
        <v>43</v>
      </c>
      <c r="E19" s="31" t="s">
        <v>43</v>
      </c>
      <c r="F19" s="34"/>
      <c r="G19" s="28" t="s">
        <v>40</v>
      </c>
      <c r="H19" s="28" t="s">
        <v>40</v>
      </c>
      <c r="I19" s="39" t="s">
        <v>9</v>
      </c>
    </row>
    <row r="20" spans="1:9" s="10" customFormat="1" ht="38.25" customHeight="1">
      <c r="A20" s="101" t="s">
        <v>0</v>
      </c>
      <c r="B20" s="59">
        <v>1367283</v>
      </c>
      <c r="C20" s="33">
        <v>1533813</v>
      </c>
      <c r="D20" s="32">
        <f>B20/C20</f>
        <v>0.8914274425891553</v>
      </c>
      <c r="E20" s="32">
        <f aca="true" t="shared" si="0" ref="E20:E26">B20/$B$27</f>
        <v>0.15583778353585773</v>
      </c>
      <c r="F20" s="35">
        <v>1.1</v>
      </c>
      <c r="G20" s="25">
        <f>B20*1.1</f>
        <v>1504011.3</v>
      </c>
      <c r="H20" s="25">
        <f>C20*1.1</f>
        <v>1687194.3</v>
      </c>
      <c r="I20" s="41">
        <v>618055</v>
      </c>
    </row>
    <row r="21" spans="1:9" s="10" customFormat="1" ht="38.25" customHeight="1">
      <c r="A21" s="102" t="s">
        <v>3</v>
      </c>
      <c r="B21" s="59">
        <v>1663302</v>
      </c>
      <c r="C21" s="33">
        <v>1448808</v>
      </c>
      <c r="D21" s="32">
        <f aca="true" t="shared" si="1" ref="D21:D27">B21/C21</f>
        <v>1.148048602713403</v>
      </c>
      <c r="E21" s="32">
        <f t="shared" si="0"/>
        <v>0.18957691789538758</v>
      </c>
      <c r="F21" s="35">
        <v>1</v>
      </c>
      <c r="G21" s="25">
        <f>B21*1</f>
        <v>1663302</v>
      </c>
      <c r="H21" s="25">
        <f>C21*1</f>
        <v>1448808</v>
      </c>
      <c r="I21" s="41">
        <v>561438</v>
      </c>
    </row>
    <row r="22" spans="1:9" s="10" customFormat="1" ht="38.25" customHeight="1">
      <c r="A22" s="23" t="s">
        <v>5</v>
      </c>
      <c r="B22" s="59">
        <v>851569</v>
      </c>
      <c r="C22" s="33">
        <v>1080298</v>
      </c>
      <c r="D22" s="32">
        <f t="shared" si="1"/>
        <v>0.7882723100477831</v>
      </c>
      <c r="E22" s="32">
        <f t="shared" si="0"/>
        <v>0.09705863781517567</v>
      </c>
      <c r="F22" s="35">
        <v>4.4</v>
      </c>
      <c r="G22" s="25">
        <f>B22*4.4</f>
        <v>3746903.6</v>
      </c>
      <c r="H22" s="25">
        <f>C22*4.4</f>
        <v>4753311.2</v>
      </c>
      <c r="I22" s="41">
        <v>547128</v>
      </c>
    </row>
    <row r="23" spans="1:9" s="10" customFormat="1" ht="38.25" customHeight="1">
      <c r="A23" s="23" t="s">
        <v>6</v>
      </c>
      <c r="B23" s="59">
        <v>739988</v>
      </c>
      <c r="C23" s="33">
        <v>950866</v>
      </c>
      <c r="D23" s="32">
        <f t="shared" si="1"/>
        <v>0.7782253230213301</v>
      </c>
      <c r="E23" s="32">
        <f t="shared" si="0"/>
        <v>0.08434105431218869</v>
      </c>
      <c r="F23" s="35">
        <v>2.2</v>
      </c>
      <c r="G23" s="25">
        <f>B23*2.2</f>
        <v>1627973.6</v>
      </c>
      <c r="H23" s="25">
        <f>C23*2.2</f>
        <v>2091905.2000000002</v>
      </c>
      <c r="I23" s="41">
        <v>488727</v>
      </c>
    </row>
    <row r="24" spans="1:9" s="10" customFormat="1" ht="38.25" customHeight="1">
      <c r="A24" s="23" t="s">
        <v>7</v>
      </c>
      <c r="B24" s="59">
        <v>3338248</v>
      </c>
      <c r="C24" s="33">
        <v>3396023</v>
      </c>
      <c r="D24" s="32">
        <f t="shared" si="1"/>
        <v>0.982987453265187</v>
      </c>
      <c r="E24" s="32">
        <f t="shared" si="0"/>
        <v>0.3804809751989968</v>
      </c>
      <c r="F24" s="35">
        <v>8.6</v>
      </c>
      <c r="G24" s="25">
        <f>B24*8.6</f>
        <v>28708932.799999997</v>
      </c>
      <c r="H24" s="25">
        <f>C24*8.6</f>
        <v>29205797.799999997</v>
      </c>
      <c r="I24" s="41">
        <v>2345849</v>
      </c>
    </row>
    <row r="25" spans="1:9" s="10" customFormat="1" ht="38.25" customHeight="1">
      <c r="A25" s="101" t="s">
        <v>4</v>
      </c>
      <c r="B25" s="59">
        <v>576000</v>
      </c>
      <c r="C25" s="33">
        <v>781968</v>
      </c>
      <c r="D25" s="32">
        <f t="shared" si="1"/>
        <v>0.7366030323491498</v>
      </c>
      <c r="E25" s="32">
        <f t="shared" si="0"/>
        <v>0.06565031768599043</v>
      </c>
      <c r="F25" s="35">
        <v>1.2</v>
      </c>
      <c r="G25" s="25">
        <f>B25*1.2</f>
        <v>691200</v>
      </c>
      <c r="H25" s="25">
        <f>C25*1.2</f>
        <v>938361.6</v>
      </c>
      <c r="I25" s="41">
        <v>81031</v>
      </c>
    </row>
    <row r="26" spans="1:9" s="10" customFormat="1" ht="38.25" customHeight="1" thickBot="1">
      <c r="A26" s="46" t="s">
        <v>8</v>
      </c>
      <c r="B26" s="60">
        <v>237368</v>
      </c>
      <c r="C26" s="61">
        <v>248851</v>
      </c>
      <c r="D26" s="49">
        <f t="shared" si="1"/>
        <v>0.9538559218166694</v>
      </c>
      <c r="E26" s="32">
        <f t="shared" si="0"/>
        <v>0.027054313556403083</v>
      </c>
      <c r="F26" s="35">
        <v>1</v>
      </c>
      <c r="G26" s="25">
        <f>B26*1</f>
        <v>237368</v>
      </c>
      <c r="H26" s="25">
        <f>C26*1</f>
        <v>248851</v>
      </c>
      <c r="I26" s="51">
        <v>151089</v>
      </c>
    </row>
    <row r="27" spans="1:9" s="10" customFormat="1" ht="38.25" customHeight="1" thickBot="1">
      <c r="A27" s="52" t="s">
        <v>11</v>
      </c>
      <c r="B27" s="62">
        <f>SUM(B20:B26)</f>
        <v>8773758</v>
      </c>
      <c r="C27" s="63">
        <f>SUM(C20:C26)</f>
        <v>9440627</v>
      </c>
      <c r="D27" s="55">
        <f t="shared" si="1"/>
        <v>0.9293617892116699</v>
      </c>
      <c r="E27" s="55">
        <f>SUM(E20:E26)</f>
        <v>0.9999999999999999</v>
      </c>
      <c r="F27" s="42"/>
      <c r="G27" s="56">
        <f>SUM(G20:G26)</f>
        <v>38179691.3</v>
      </c>
      <c r="H27" s="56">
        <f>SUM(H20:H26)</f>
        <v>40374229.1</v>
      </c>
      <c r="I27" s="57">
        <f>SUM(I20:I26)</f>
        <v>4793317</v>
      </c>
    </row>
    <row r="28" spans="1:9" s="10" customFormat="1" ht="13.5" customHeight="1">
      <c r="A28" s="12"/>
      <c r="B28" s="12"/>
      <c r="C28" s="12"/>
      <c r="D28" s="13"/>
      <c r="E28" s="13"/>
      <c r="F28" s="14"/>
      <c r="G28" s="12"/>
      <c r="H28" s="65"/>
      <c r="I28" s="12"/>
    </row>
    <row r="29" spans="1:9" s="19" customFormat="1" ht="18.75" customHeight="1">
      <c r="A29" s="1"/>
      <c r="B29" s="7" t="s">
        <v>13</v>
      </c>
      <c r="C29" s="16" t="s">
        <v>12</v>
      </c>
      <c r="D29" s="16"/>
      <c r="E29" s="17"/>
      <c r="F29" s="18"/>
      <c r="G29" s="17"/>
      <c r="H29" s="17"/>
      <c r="I29" s="1" t="s">
        <v>10</v>
      </c>
    </row>
  </sheetData>
  <sheetProtection/>
  <mergeCells count="2">
    <mergeCell ref="B4:I4"/>
    <mergeCell ref="B17:I17"/>
  </mergeCells>
  <printOptions horizontalCentered="1"/>
  <pageMargins left="0.1968503937007874" right="0.1968503937007874" top="0.5905511811023623" bottom="0.5905511811023623" header="0" footer="0"/>
  <pageSetup fitToWidth="2" horizontalDpi="600" verticalDpi="600" orientation="portrait" paperSize="9" scale="80" r:id="rId2"/>
  <headerFooter alignWithMargins="0">
    <oddHeader>&amp;L　　【　資料　１　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wanwan</cp:lastModifiedBy>
  <cp:lastPrinted>2019-04-09T06:13:08Z</cp:lastPrinted>
  <dcterms:created xsi:type="dcterms:W3CDTF">2012-01-18T05:26:45Z</dcterms:created>
  <dcterms:modified xsi:type="dcterms:W3CDTF">2019-06-05T00:36:30Z</dcterms:modified>
  <cp:category/>
  <cp:version/>
  <cp:contentType/>
  <cp:contentStatus/>
</cp:coreProperties>
</file>