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貿易統計\HP用\"/>
    </mc:Choice>
  </mc:AlternateContent>
  <xr:revisionPtr revIDLastSave="0" documentId="13_ncr:1_{5B8C1189-DF45-422D-AA7B-6DC2F190CB38}" xr6:coauthVersionLast="36" xr6:coauthVersionMax="36" xr10:uidLastSave="{00000000-0000-0000-0000-000000000000}"/>
  <bookViews>
    <workbookView xWindow="-15" yWindow="-15" windowWidth="10320" windowHeight="9495" tabRatio="423" xr2:uid="{00000000-000D-0000-FFFF-FFFF00000000}"/>
  </bookViews>
  <sheets>
    <sheet name="鶏卵関係の輸入実績（国別）" sheetId="25" r:id="rId1"/>
    <sheet name="鶏卵関係の輸入実績" sheetId="23" r:id="rId2"/>
  </sheets>
  <definedNames>
    <definedName name="_xlnm.Print_Area" localSheetId="1">鶏卵関係の輸入実績!$A$1:$J$29</definedName>
    <definedName name="_xlnm.Print_Area" localSheetId="0">'鶏卵関係の輸入実績（国別）'!$B$1:$S$73</definedName>
    <definedName name="_xlnm.Print_Titles" localSheetId="1">鶏卵関係の輸入実績!$A:$A</definedName>
  </definedNames>
  <calcPr calcId="191029"/>
</workbook>
</file>

<file path=xl/calcChain.xml><?xml version="1.0" encoding="utf-8"?>
<calcChain xmlns="http://schemas.openxmlformats.org/spreadsheetml/2006/main">
  <c r="I27" i="23" l="1"/>
  <c r="B27" i="23"/>
  <c r="E24" i="23" s="1"/>
  <c r="H26" i="23"/>
  <c r="G26" i="23"/>
  <c r="E26" i="23"/>
  <c r="D26" i="23"/>
  <c r="H25" i="23"/>
  <c r="G25" i="23"/>
  <c r="E25" i="23"/>
  <c r="H24" i="23"/>
  <c r="G24" i="23"/>
  <c r="D24" i="23"/>
  <c r="H23" i="23"/>
  <c r="G23" i="23"/>
  <c r="E23" i="23"/>
  <c r="D23" i="23"/>
  <c r="H22" i="23"/>
  <c r="G22" i="23"/>
  <c r="E22" i="23"/>
  <c r="D22" i="23"/>
  <c r="H21" i="23"/>
  <c r="H27" i="23" s="1"/>
  <c r="G21" i="23"/>
  <c r="G27" i="23" s="1"/>
  <c r="D21" i="23"/>
  <c r="H20" i="23"/>
  <c r="G20" i="23"/>
  <c r="E20" i="23"/>
  <c r="D20" i="23"/>
  <c r="I14" i="23"/>
  <c r="B14" i="23"/>
  <c r="D14" i="23" s="1"/>
  <c r="H13" i="23"/>
  <c r="G13" i="23"/>
  <c r="E13" i="23"/>
  <c r="D13" i="23"/>
  <c r="H12" i="23"/>
  <c r="G12" i="23"/>
  <c r="H11" i="23"/>
  <c r="G11" i="23"/>
  <c r="E11" i="23"/>
  <c r="D11" i="23"/>
  <c r="H10" i="23"/>
  <c r="G10" i="23"/>
  <c r="D10" i="23"/>
  <c r="H9" i="23"/>
  <c r="G9" i="23"/>
  <c r="E9" i="23"/>
  <c r="D9" i="23"/>
  <c r="H8" i="23"/>
  <c r="G8" i="23"/>
  <c r="G14" i="23" s="1"/>
  <c r="E8" i="23"/>
  <c r="D8" i="23"/>
  <c r="H7" i="23"/>
  <c r="H14" i="23" s="1"/>
  <c r="G7" i="23"/>
  <c r="D7" i="23"/>
  <c r="J72" i="25"/>
  <c r="I72" i="25"/>
  <c r="H72" i="25"/>
  <c r="E72" i="25"/>
  <c r="D72" i="25"/>
  <c r="R70" i="25"/>
  <c r="L70" i="25"/>
  <c r="J70" i="25"/>
  <c r="I70" i="25"/>
  <c r="H70" i="25"/>
  <c r="G70" i="25"/>
  <c r="G72" i="25" s="1"/>
  <c r="F70" i="25"/>
  <c r="F72" i="25" s="1"/>
  <c r="E70" i="25"/>
  <c r="D70" i="25"/>
  <c r="K70" i="25" s="1"/>
  <c r="R69" i="25"/>
  <c r="Q69" i="25"/>
  <c r="P69" i="25"/>
  <c r="O69" i="25"/>
  <c r="N69" i="25"/>
  <c r="M69" i="25"/>
  <c r="L69" i="25"/>
  <c r="S69" i="25" s="1"/>
  <c r="K69" i="25"/>
  <c r="R68" i="25"/>
  <c r="Q68" i="25"/>
  <c r="P68" i="25"/>
  <c r="O68" i="25"/>
  <c r="N68" i="25"/>
  <c r="M68" i="25"/>
  <c r="S68" i="25" s="1"/>
  <c r="L68" i="25"/>
  <c r="K68" i="25"/>
  <c r="R67" i="25"/>
  <c r="Q67" i="25"/>
  <c r="P67" i="25"/>
  <c r="O67" i="25"/>
  <c r="N67" i="25"/>
  <c r="M67" i="25"/>
  <c r="L67" i="25"/>
  <c r="S67" i="25" s="1"/>
  <c r="K67" i="25"/>
  <c r="R66" i="25"/>
  <c r="Q66" i="25"/>
  <c r="P66" i="25"/>
  <c r="O66" i="25"/>
  <c r="N66" i="25"/>
  <c r="M66" i="25"/>
  <c r="S66" i="25" s="1"/>
  <c r="L66" i="25"/>
  <c r="K66" i="25"/>
  <c r="R65" i="25"/>
  <c r="Q65" i="25"/>
  <c r="P65" i="25"/>
  <c r="O65" i="25"/>
  <c r="N65" i="25"/>
  <c r="M65" i="25"/>
  <c r="L65" i="25"/>
  <c r="S65" i="25" s="1"/>
  <c r="K65" i="25"/>
  <c r="R64" i="25"/>
  <c r="Q64" i="25"/>
  <c r="P64" i="25"/>
  <c r="O64" i="25"/>
  <c r="N64" i="25"/>
  <c r="M64" i="25"/>
  <c r="S64" i="25" s="1"/>
  <c r="L64" i="25"/>
  <c r="K64" i="25"/>
  <c r="R63" i="25"/>
  <c r="Q63" i="25"/>
  <c r="P63" i="25"/>
  <c r="O63" i="25"/>
  <c r="N63" i="25"/>
  <c r="M63" i="25"/>
  <c r="L63" i="25"/>
  <c r="S63" i="25" s="1"/>
  <c r="K63" i="25"/>
  <c r="R62" i="25"/>
  <c r="Q62" i="25"/>
  <c r="P62" i="25"/>
  <c r="O62" i="25"/>
  <c r="N62" i="25"/>
  <c r="M62" i="25"/>
  <c r="S62" i="25" s="1"/>
  <c r="L62" i="25"/>
  <c r="K62" i="25"/>
  <c r="R61" i="25"/>
  <c r="Q61" i="25"/>
  <c r="P61" i="25"/>
  <c r="O61" i="25"/>
  <c r="N61" i="25"/>
  <c r="M61" i="25"/>
  <c r="L61" i="25"/>
  <c r="S61" i="25" s="1"/>
  <c r="K61" i="25"/>
  <c r="R60" i="25"/>
  <c r="Q60" i="25"/>
  <c r="P60" i="25"/>
  <c r="O60" i="25"/>
  <c r="N60" i="25"/>
  <c r="M60" i="25"/>
  <c r="S60" i="25" s="1"/>
  <c r="L60" i="25"/>
  <c r="K60" i="25"/>
  <c r="R59" i="25"/>
  <c r="Q59" i="25"/>
  <c r="P59" i="25"/>
  <c r="O59" i="25"/>
  <c r="N59" i="25"/>
  <c r="M59" i="25"/>
  <c r="L59" i="25"/>
  <c r="S59" i="25" s="1"/>
  <c r="K59" i="25"/>
  <c r="R58" i="25"/>
  <c r="Q58" i="25"/>
  <c r="P58" i="25"/>
  <c r="O58" i="25"/>
  <c r="N58" i="25"/>
  <c r="M58" i="25"/>
  <c r="S58" i="25" s="1"/>
  <c r="L58" i="25"/>
  <c r="K58" i="25"/>
  <c r="R57" i="25"/>
  <c r="Q57" i="25"/>
  <c r="P57" i="25"/>
  <c r="O57" i="25"/>
  <c r="N57" i="25"/>
  <c r="M57" i="25"/>
  <c r="L57" i="25"/>
  <c r="S57" i="25" s="1"/>
  <c r="K57" i="25"/>
  <c r="R56" i="25"/>
  <c r="Q56" i="25"/>
  <c r="P56" i="25"/>
  <c r="O56" i="25"/>
  <c r="N56" i="25"/>
  <c r="M56" i="25"/>
  <c r="S56" i="25" s="1"/>
  <c r="L56" i="25"/>
  <c r="K56" i="25"/>
  <c r="R55" i="25"/>
  <c r="Q55" i="25"/>
  <c r="P55" i="25"/>
  <c r="O55" i="25"/>
  <c r="N55" i="25"/>
  <c r="M55" i="25"/>
  <c r="L55" i="25"/>
  <c r="S55" i="25" s="1"/>
  <c r="K55" i="25"/>
  <c r="R54" i="25"/>
  <c r="Q54" i="25"/>
  <c r="P54" i="25"/>
  <c r="O54" i="25"/>
  <c r="N54" i="25"/>
  <c r="M54" i="25"/>
  <c r="S54" i="25" s="1"/>
  <c r="L54" i="25"/>
  <c r="K54" i="25"/>
  <c r="R53" i="25"/>
  <c r="Q53" i="25"/>
  <c r="P53" i="25"/>
  <c r="O53" i="25"/>
  <c r="N53" i="25"/>
  <c r="M53" i="25"/>
  <c r="L53" i="25"/>
  <c r="S53" i="25" s="1"/>
  <c r="K53" i="25"/>
  <c r="R52" i="25"/>
  <c r="Q52" i="25"/>
  <c r="P52" i="25"/>
  <c r="O52" i="25"/>
  <c r="N52" i="25"/>
  <c r="M52" i="25"/>
  <c r="S52" i="25" s="1"/>
  <c r="L52" i="25"/>
  <c r="K52" i="25"/>
  <c r="R51" i="25"/>
  <c r="Q51" i="25"/>
  <c r="P51" i="25"/>
  <c r="O51" i="25"/>
  <c r="N51" i="25"/>
  <c r="M51" i="25"/>
  <c r="L51" i="25"/>
  <c r="S51" i="25" s="1"/>
  <c r="K51" i="25"/>
  <c r="R50" i="25"/>
  <c r="Q50" i="25"/>
  <c r="P50" i="25"/>
  <c r="O50" i="25"/>
  <c r="N50" i="25"/>
  <c r="M50" i="25"/>
  <c r="S50" i="25" s="1"/>
  <c r="L50" i="25"/>
  <c r="K50" i="25"/>
  <c r="R49" i="25"/>
  <c r="Q49" i="25"/>
  <c r="P49" i="25"/>
  <c r="O49" i="25"/>
  <c r="N49" i="25"/>
  <c r="M49" i="25"/>
  <c r="L49" i="25"/>
  <c r="S49" i="25" s="1"/>
  <c r="K49" i="25"/>
  <c r="R48" i="25"/>
  <c r="Q48" i="25"/>
  <c r="P48" i="25"/>
  <c r="O48" i="25"/>
  <c r="N48" i="25"/>
  <c r="M48" i="25"/>
  <c r="S48" i="25" s="1"/>
  <c r="L48" i="25"/>
  <c r="K48" i="25"/>
  <c r="R47" i="25"/>
  <c r="Q47" i="25"/>
  <c r="P47" i="25"/>
  <c r="O47" i="25"/>
  <c r="N47" i="25"/>
  <c r="M47" i="25"/>
  <c r="L47" i="25"/>
  <c r="S47" i="25" s="1"/>
  <c r="K47" i="25"/>
  <c r="R46" i="25"/>
  <c r="Q46" i="25"/>
  <c r="P46" i="25"/>
  <c r="O46" i="25"/>
  <c r="N46" i="25"/>
  <c r="M46" i="25"/>
  <c r="S46" i="25" s="1"/>
  <c r="L46" i="25"/>
  <c r="K46" i="25"/>
  <c r="R45" i="25"/>
  <c r="Q45" i="25"/>
  <c r="P45" i="25"/>
  <c r="O45" i="25"/>
  <c r="N45" i="25"/>
  <c r="M45" i="25"/>
  <c r="L45" i="25"/>
  <c r="S45" i="25" s="1"/>
  <c r="K45" i="25"/>
  <c r="R44" i="25"/>
  <c r="Q44" i="25"/>
  <c r="P44" i="25"/>
  <c r="O44" i="25"/>
  <c r="N44" i="25"/>
  <c r="M44" i="25"/>
  <c r="S44" i="25" s="1"/>
  <c r="L44" i="25"/>
  <c r="K44" i="25"/>
  <c r="R43" i="25"/>
  <c r="Q43" i="25"/>
  <c r="P43" i="25"/>
  <c r="O43" i="25"/>
  <c r="N43" i="25"/>
  <c r="M43" i="25"/>
  <c r="L43" i="25"/>
  <c r="S43" i="25" s="1"/>
  <c r="K43" i="25"/>
  <c r="R42" i="25"/>
  <c r="Q42" i="25"/>
  <c r="Q70" i="25" s="1"/>
  <c r="P42" i="25"/>
  <c r="P70" i="25" s="1"/>
  <c r="O42" i="25"/>
  <c r="O70" i="25" s="1"/>
  <c r="N42" i="25"/>
  <c r="N70" i="25" s="1"/>
  <c r="M42" i="25"/>
  <c r="M70" i="25" s="1"/>
  <c r="L42" i="25"/>
  <c r="K42" i="25"/>
  <c r="J36" i="25"/>
  <c r="I36" i="25"/>
  <c r="H36" i="25"/>
  <c r="E36" i="25"/>
  <c r="D36" i="25"/>
  <c r="R34" i="25"/>
  <c r="L34" i="25"/>
  <c r="J34" i="25"/>
  <c r="I34" i="25"/>
  <c r="H34" i="25"/>
  <c r="G34" i="25"/>
  <c r="G36" i="25" s="1"/>
  <c r="F34" i="25"/>
  <c r="F36" i="25" s="1"/>
  <c r="E34" i="25"/>
  <c r="D34" i="25"/>
  <c r="K34" i="25" s="1"/>
  <c r="R33" i="25"/>
  <c r="Q33" i="25"/>
  <c r="P33" i="25"/>
  <c r="O33" i="25"/>
  <c r="N33" i="25"/>
  <c r="M33" i="25"/>
  <c r="L33" i="25"/>
  <c r="S33" i="25" s="1"/>
  <c r="K33" i="25"/>
  <c r="R32" i="25"/>
  <c r="Q32" i="25"/>
  <c r="P32" i="25"/>
  <c r="O32" i="25"/>
  <c r="N32" i="25"/>
  <c r="M32" i="25"/>
  <c r="S32" i="25" s="1"/>
  <c r="L32" i="25"/>
  <c r="K32" i="25"/>
  <c r="R31" i="25"/>
  <c r="Q31" i="25"/>
  <c r="P31" i="25"/>
  <c r="O31" i="25"/>
  <c r="N31" i="25"/>
  <c r="M31" i="25"/>
  <c r="L31" i="25"/>
  <c r="S31" i="25" s="1"/>
  <c r="K31" i="25"/>
  <c r="R30" i="25"/>
  <c r="Q30" i="25"/>
  <c r="P30" i="25"/>
  <c r="O30" i="25"/>
  <c r="N30" i="25"/>
  <c r="M30" i="25"/>
  <c r="S30" i="25" s="1"/>
  <c r="L30" i="25"/>
  <c r="K30" i="25"/>
  <c r="R29" i="25"/>
  <c r="Q29" i="25"/>
  <c r="P29" i="25"/>
  <c r="O29" i="25"/>
  <c r="N29" i="25"/>
  <c r="M29" i="25"/>
  <c r="L29" i="25"/>
  <c r="S29" i="25" s="1"/>
  <c r="K29" i="25"/>
  <c r="S28" i="25"/>
  <c r="R28" i="25"/>
  <c r="Q28" i="25"/>
  <c r="P28" i="25"/>
  <c r="O28" i="25"/>
  <c r="N28" i="25"/>
  <c r="M28" i="25"/>
  <c r="L28" i="25"/>
  <c r="K28" i="25"/>
  <c r="R27" i="25"/>
  <c r="Q27" i="25"/>
  <c r="P27" i="25"/>
  <c r="O27" i="25"/>
  <c r="N27" i="25"/>
  <c r="M27" i="25"/>
  <c r="L27" i="25"/>
  <c r="S27" i="25" s="1"/>
  <c r="K27" i="25"/>
  <c r="S26" i="25"/>
  <c r="R26" i="25"/>
  <c r="Q26" i="25"/>
  <c r="P26" i="25"/>
  <c r="O26" i="25"/>
  <c r="N26" i="25"/>
  <c r="M26" i="25"/>
  <c r="L26" i="25"/>
  <c r="K26" i="25"/>
  <c r="R25" i="25"/>
  <c r="Q25" i="25"/>
  <c r="P25" i="25"/>
  <c r="O25" i="25"/>
  <c r="N25" i="25"/>
  <c r="M25" i="25"/>
  <c r="L25" i="25"/>
  <c r="S25" i="25" s="1"/>
  <c r="K25" i="25"/>
  <c r="R24" i="25"/>
  <c r="Q24" i="25"/>
  <c r="P24" i="25"/>
  <c r="O24" i="25"/>
  <c r="N24" i="25"/>
  <c r="M24" i="25"/>
  <c r="S24" i="25" s="1"/>
  <c r="L24" i="25"/>
  <c r="K24" i="25"/>
  <c r="R23" i="25"/>
  <c r="Q23" i="25"/>
  <c r="P23" i="25"/>
  <c r="O23" i="25"/>
  <c r="N23" i="25"/>
  <c r="M23" i="25"/>
  <c r="L23" i="25"/>
  <c r="S23" i="25" s="1"/>
  <c r="K23" i="25"/>
  <c r="R22" i="25"/>
  <c r="Q22" i="25"/>
  <c r="P22" i="25"/>
  <c r="O22" i="25"/>
  <c r="N22" i="25"/>
  <c r="M22" i="25"/>
  <c r="S22" i="25" s="1"/>
  <c r="L22" i="25"/>
  <c r="K22" i="25"/>
  <c r="R21" i="25"/>
  <c r="Q21" i="25"/>
  <c r="P21" i="25"/>
  <c r="O21" i="25"/>
  <c r="N21" i="25"/>
  <c r="M21" i="25"/>
  <c r="L21" i="25"/>
  <c r="S21" i="25" s="1"/>
  <c r="K21" i="25"/>
  <c r="R20" i="25"/>
  <c r="Q20" i="25"/>
  <c r="P20" i="25"/>
  <c r="O20" i="25"/>
  <c r="N20" i="25"/>
  <c r="M20" i="25"/>
  <c r="S20" i="25" s="1"/>
  <c r="L20" i="25"/>
  <c r="K20" i="25"/>
  <c r="R19" i="25"/>
  <c r="Q19" i="25"/>
  <c r="P19" i="25"/>
  <c r="O19" i="25"/>
  <c r="N19" i="25"/>
  <c r="M19" i="25"/>
  <c r="L19" i="25"/>
  <c r="S19" i="25" s="1"/>
  <c r="K19" i="25"/>
  <c r="S18" i="25"/>
  <c r="R18" i="25"/>
  <c r="Q18" i="25"/>
  <c r="P18" i="25"/>
  <c r="O18" i="25"/>
  <c r="N18" i="25"/>
  <c r="M18" i="25"/>
  <c r="L18" i="25"/>
  <c r="K18" i="25"/>
  <c r="R17" i="25"/>
  <c r="Q17" i="25"/>
  <c r="P17" i="25"/>
  <c r="O17" i="25"/>
  <c r="N17" i="25"/>
  <c r="M17" i="25"/>
  <c r="L17" i="25"/>
  <c r="S17" i="25" s="1"/>
  <c r="K17" i="25"/>
  <c r="R16" i="25"/>
  <c r="Q16" i="25"/>
  <c r="P16" i="25"/>
  <c r="O16" i="25"/>
  <c r="N16" i="25"/>
  <c r="M16" i="25"/>
  <c r="S16" i="25" s="1"/>
  <c r="L16" i="25"/>
  <c r="K16" i="25"/>
  <c r="R15" i="25"/>
  <c r="Q15" i="25"/>
  <c r="P15" i="25"/>
  <c r="O15" i="25"/>
  <c r="N15" i="25"/>
  <c r="M15" i="25"/>
  <c r="L15" i="25"/>
  <c r="S15" i="25" s="1"/>
  <c r="K15" i="25"/>
  <c r="R14" i="25"/>
  <c r="Q14" i="25"/>
  <c r="P14" i="25"/>
  <c r="O14" i="25"/>
  <c r="N14" i="25"/>
  <c r="M14" i="25"/>
  <c r="S14" i="25" s="1"/>
  <c r="L14" i="25"/>
  <c r="K14" i="25"/>
  <c r="R13" i="25"/>
  <c r="Q13" i="25"/>
  <c r="P13" i="25"/>
  <c r="O13" i="25"/>
  <c r="N13" i="25"/>
  <c r="M13" i="25"/>
  <c r="L13" i="25"/>
  <c r="S13" i="25" s="1"/>
  <c r="K13" i="25"/>
  <c r="R12" i="25"/>
  <c r="Q12" i="25"/>
  <c r="P12" i="25"/>
  <c r="O12" i="25"/>
  <c r="N12" i="25"/>
  <c r="M12" i="25"/>
  <c r="S12" i="25" s="1"/>
  <c r="L12" i="25"/>
  <c r="K12" i="25"/>
  <c r="R11" i="25"/>
  <c r="Q11" i="25"/>
  <c r="P11" i="25"/>
  <c r="O11" i="25"/>
  <c r="N11" i="25"/>
  <c r="M11" i="25"/>
  <c r="L11" i="25"/>
  <c r="S11" i="25" s="1"/>
  <c r="K11" i="25"/>
  <c r="S10" i="25"/>
  <c r="R10" i="25"/>
  <c r="Q10" i="25"/>
  <c r="P10" i="25"/>
  <c r="O10" i="25"/>
  <c r="N10" i="25"/>
  <c r="M10" i="25"/>
  <c r="L10" i="25"/>
  <c r="K10" i="25"/>
  <c r="R9" i="25"/>
  <c r="Q9" i="25"/>
  <c r="P9" i="25"/>
  <c r="O9" i="25"/>
  <c r="N9" i="25"/>
  <c r="M9" i="25"/>
  <c r="L9" i="25"/>
  <c r="S9" i="25" s="1"/>
  <c r="K9" i="25"/>
  <c r="R8" i="25"/>
  <c r="Q8" i="25"/>
  <c r="P8" i="25"/>
  <c r="O8" i="25"/>
  <c r="N8" i="25"/>
  <c r="M8" i="25"/>
  <c r="S8" i="25" s="1"/>
  <c r="L8" i="25"/>
  <c r="K8" i="25"/>
  <c r="R7" i="25"/>
  <c r="Q7" i="25"/>
  <c r="P7" i="25"/>
  <c r="O7" i="25"/>
  <c r="N7" i="25"/>
  <c r="M7" i="25"/>
  <c r="L7" i="25"/>
  <c r="S7" i="25" s="1"/>
  <c r="K7" i="25"/>
  <c r="R6" i="25"/>
  <c r="Q6" i="25"/>
  <c r="Q34" i="25" s="1"/>
  <c r="P6" i="25"/>
  <c r="P34" i="25" s="1"/>
  <c r="O6" i="25"/>
  <c r="O34" i="25" s="1"/>
  <c r="N6" i="25"/>
  <c r="N34" i="25" s="1"/>
  <c r="M6" i="25"/>
  <c r="S6" i="25" s="1"/>
  <c r="L6" i="25"/>
  <c r="K6" i="25"/>
  <c r="E27" i="23" l="1"/>
  <c r="E7" i="23"/>
  <c r="E10" i="23"/>
  <c r="D27" i="23"/>
  <c r="E12" i="23"/>
  <c r="E21" i="23"/>
  <c r="K72" i="25"/>
  <c r="K36" i="25"/>
  <c r="S34" i="25"/>
  <c r="S70" i="25"/>
  <c r="M34" i="25"/>
  <c r="S42" i="25"/>
  <c r="E14" i="23" l="1"/>
</calcChain>
</file>

<file path=xl/sharedStrings.xml><?xml version="1.0" encoding="utf-8"?>
<sst xmlns="http://schemas.openxmlformats.org/spreadsheetml/2006/main" count="188" uniqueCount="81">
  <si>
    <t>【凍結全卵】</t>
    <rPh sb="1" eb="3">
      <t>トウケツ</t>
    </rPh>
    <rPh sb="3" eb="4">
      <t>ゼン</t>
    </rPh>
    <rPh sb="4" eb="5">
      <t>ラン</t>
    </rPh>
    <phoneticPr fontId="1"/>
  </si>
  <si>
    <t>前年比</t>
    <rPh sb="0" eb="3">
      <t>ゼンネンヒ</t>
    </rPh>
    <phoneticPr fontId="1"/>
  </si>
  <si>
    <t>【凍結卵黄】</t>
    <rPh sb="1" eb="3">
      <t>トウケツ</t>
    </rPh>
    <rPh sb="3" eb="5">
      <t>ランオウ</t>
    </rPh>
    <phoneticPr fontId="1"/>
  </si>
  <si>
    <t>【凍結卵白】</t>
    <rPh sb="1" eb="3">
      <t>トウケツ</t>
    </rPh>
    <rPh sb="3" eb="5">
      <t>ランパク</t>
    </rPh>
    <phoneticPr fontId="1"/>
  </si>
  <si>
    <t>【全卵粉】</t>
    <rPh sb="1" eb="2">
      <t>ゼン</t>
    </rPh>
    <rPh sb="2" eb="3">
      <t>ラン</t>
    </rPh>
    <rPh sb="3" eb="4">
      <t>コナ</t>
    </rPh>
    <phoneticPr fontId="1"/>
  </si>
  <si>
    <t>【卵黄粉】</t>
    <rPh sb="1" eb="3">
      <t>ランオウ</t>
    </rPh>
    <rPh sb="3" eb="4">
      <t>コナ</t>
    </rPh>
    <phoneticPr fontId="1"/>
  </si>
  <si>
    <t>【卵白粉】</t>
    <rPh sb="1" eb="3">
      <t>ランパク</t>
    </rPh>
    <rPh sb="3" eb="4">
      <t>コナ</t>
    </rPh>
    <phoneticPr fontId="1"/>
  </si>
  <si>
    <t>【殻付卵】</t>
    <rPh sb="1" eb="2">
      <t>カラ</t>
    </rPh>
    <rPh sb="2" eb="3">
      <t>ツキ</t>
    </rPh>
    <rPh sb="3" eb="4">
      <t>タマゴ</t>
    </rPh>
    <phoneticPr fontId="1"/>
  </si>
  <si>
    <t>（千円）</t>
    <rPh sb="1" eb="3">
      <t>センエン</t>
    </rPh>
    <phoneticPr fontId="1"/>
  </si>
  <si>
    <t>出典：財務省</t>
    <rPh sb="0" eb="2">
      <t>シュッテン</t>
    </rPh>
    <rPh sb="3" eb="6">
      <t>ザイムショウ</t>
    </rPh>
    <phoneticPr fontId="1"/>
  </si>
  <si>
    <t>総計</t>
    <rPh sb="0" eb="2">
      <t>ソウケイ</t>
    </rPh>
    <phoneticPr fontId="1"/>
  </si>
  <si>
    <t>輸入卵については家きん卵（アヒル、皮蛋etc）は除く</t>
    <rPh sb="0" eb="2">
      <t>ユニュウ</t>
    </rPh>
    <rPh sb="2" eb="3">
      <t>ラン</t>
    </rPh>
    <rPh sb="8" eb="9">
      <t>カ</t>
    </rPh>
    <rPh sb="11" eb="12">
      <t>ラン</t>
    </rPh>
    <rPh sb="24" eb="25">
      <t>ノゾ</t>
    </rPh>
    <phoneticPr fontId="1"/>
  </si>
  <si>
    <t>注1；</t>
    <rPh sb="0" eb="1">
      <t>チュウ</t>
    </rPh>
    <phoneticPr fontId="1"/>
  </si>
  <si>
    <t>数量（当年）</t>
    <rPh sb="0" eb="2">
      <t>スウリョウ</t>
    </rPh>
    <rPh sb="3" eb="5">
      <t>トウネン</t>
    </rPh>
    <phoneticPr fontId="1"/>
  </si>
  <si>
    <t>換算(当年）</t>
    <rPh sb="0" eb="2">
      <t>カンサン</t>
    </rPh>
    <rPh sb="3" eb="5">
      <t>トウネン</t>
    </rPh>
    <phoneticPr fontId="1"/>
  </si>
  <si>
    <t>換算(前年）</t>
    <rPh sb="0" eb="2">
      <t>カンサン</t>
    </rPh>
    <rPh sb="3" eb="5">
      <t>ゼンネン</t>
    </rPh>
    <phoneticPr fontId="1"/>
  </si>
  <si>
    <t>区分別換算</t>
    <rPh sb="0" eb="2">
      <t>クブン</t>
    </rPh>
    <rPh sb="2" eb="3">
      <t>ベツ</t>
    </rPh>
    <rPh sb="3" eb="5">
      <t>カンサン</t>
    </rPh>
    <phoneticPr fontId="7"/>
  </si>
  <si>
    <t>数量</t>
    <rPh sb="0" eb="2">
      <t>スウリョウ</t>
    </rPh>
    <phoneticPr fontId="1"/>
  </si>
  <si>
    <t>【殻付卵】
換算</t>
    <rPh sb="1" eb="2">
      <t>カラ</t>
    </rPh>
    <rPh sb="2" eb="3">
      <t>ツキ</t>
    </rPh>
    <rPh sb="3" eb="4">
      <t>タマゴ</t>
    </rPh>
    <phoneticPr fontId="1"/>
  </si>
  <si>
    <t>【卵黄粉】
換算</t>
    <rPh sb="1" eb="3">
      <t>ランオウ</t>
    </rPh>
    <rPh sb="3" eb="4">
      <t>コナ</t>
    </rPh>
    <phoneticPr fontId="1"/>
  </si>
  <si>
    <t>【凍結卵黄】
換算</t>
    <rPh sb="1" eb="3">
      <t>トウケツ</t>
    </rPh>
    <rPh sb="3" eb="5">
      <t>ランオウ</t>
    </rPh>
    <phoneticPr fontId="1"/>
  </si>
  <si>
    <t>【全卵粉】
換算</t>
    <rPh sb="1" eb="2">
      <t>ゼン</t>
    </rPh>
    <rPh sb="2" eb="3">
      <t>ラン</t>
    </rPh>
    <rPh sb="3" eb="4">
      <t>コナ</t>
    </rPh>
    <phoneticPr fontId="1"/>
  </si>
  <si>
    <t>【凍結全卵】
換算</t>
    <rPh sb="1" eb="3">
      <t>トウケツ</t>
    </rPh>
    <rPh sb="3" eb="4">
      <t>ゼン</t>
    </rPh>
    <rPh sb="4" eb="5">
      <t>ラン</t>
    </rPh>
    <rPh sb="7" eb="9">
      <t>カンサン</t>
    </rPh>
    <phoneticPr fontId="1"/>
  </si>
  <si>
    <t>【卵白粉】
換算</t>
    <rPh sb="1" eb="3">
      <t>ランパク</t>
    </rPh>
    <rPh sb="3" eb="4">
      <t>コナ</t>
    </rPh>
    <phoneticPr fontId="1"/>
  </si>
  <si>
    <t>【凍結卵白】
換算</t>
    <rPh sb="1" eb="3">
      <t>トウケツ</t>
    </rPh>
    <rPh sb="3" eb="5">
      <t>ランパク</t>
    </rPh>
    <phoneticPr fontId="1"/>
  </si>
  <si>
    <t>換算合計</t>
    <rPh sb="0" eb="2">
      <t>カンサン</t>
    </rPh>
    <rPh sb="2" eb="4">
      <t>ゴウケイ</t>
    </rPh>
    <phoneticPr fontId="1"/>
  </si>
  <si>
    <t>040811000</t>
  </si>
  <si>
    <t>040819000</t>
  </si>
  <si>
    <t>040891000</t>
  </si>
  <si>
    <t>040899000</t>
  </si>
  <si>
    <t>350211000</t>
  </si>
  <si>
    <t>350219000</t>
  </si>
  <si>
    <t>換算</t>
    <rPh sb="0" eb="2">
      <t>カンサン</t>
    </rPh>
    <phoneticPr fontId="1"/>
  </si>
  <si>
    <t>040721000</t>
  </si>
  <si>
    <t>040729000</t>
  </si>
  <si>
    <t>040790100</t>
  </si>
  <si>
    <t>040790200</t>
  </si>
  <si>
    <t>注2；</t>
    <rPh sb="0" eb="1">
      <t>チュウ</t>
    </rPh>
    <phoneticPr fontId="1"/>
  </si>
  <si>
    <t>（㎏）</t>
  </si>
  <si>
    <t>数量（前年同期）</t>
    <rPh sb="0" eb="2">
      <t>スウリョウ</t>
    </rPh>
    <rPh sb="3" eb="5">
      <t>ゼンネン</t>
    </rPh>
    <rPh sb="5" eb="7">
      <t>ドウキ</t>
    </rPh>
    <phoneticPr fontId="3"/>
  </si>
  <si>
    <t>シェア</t>
  </si>
  <si>
    <t>（％）</t>
  </si>
  <si>
    <t>※１</t>
  </si>
  <si>
    <t>の合算</t>
    <rPh sb="1" eb="3">
      <t>ガッサン</t>
    </rPh>
    <phoneticPr fontId="10"/>
  </si>
  <si>
    <t>国コード</t>
    <rPh sb="0" eb="1">
      <t>クニ</t>
    </rPh>
    <phoneticPr fontId="10"/>
  </si>
  <si>
    <t>コード</t>
  </si>
  <si>
    <t>台湾</t>
    <rPh sb="0" eb="2">
      <t>タイワン</t>
    </rPh>
    <phoneticPr fontId="10"/>
  </si>
  <si>
    <t>タイ</t>
  </si>
  <si>
    <t>インド</t>
  </si>
  <si>
    <t>デンマーク</t>
  </si>
  <si>
    <t>オランダ</t>
  </si>
  <si>
    <t>ベルギー</t>
  </si>
  <si>
    <t>フランス</t>
  </si>
  <si>
    <t>ドイツ</t>
  </si>
  <si>
    <t>スペイン</t>
  </si>
  <si>
    <t>イタリア</t>
  </si>
  <si>
    <t>ポーランド</t>
  </si>
  <si>
    <t>カナダ</t>
  </si>
  <si>
    <t>メキシコ</t>
  </si>
  <si>
    <t>ブラジル</t>
  </si>
  <si>
    <t>アルゼンチン</t>
  </si>
  <si>
    <t>オーストラリア</t>
  </si>
  <si>
    <t>合計</t>
    <rPh sb="0" eb="2">
      <t>ゴウケイ</t>
    </rPh>
    <phoneticPr fontId="10"/>
  </si>
  <si>
    <t>ベトナム</t>
  </si>
  <si>
    <t>ロシア</t>
  </si>
  <si>
    <t>ウクライナ</t>
  </si>
  <si>
    <t>ペルー</t>
  </si>
  <si>
    <t>中華人民共和国</t>
  </si>
  <si>
    <t>アメリカ合衆国</t>
  </si>
  <si>
    <t>金額(当年）</t>
    <rPh sb="0" eb="2">
      <t>キンガク</t>
    </rPh>
    <rPh sb="3" eb="5">
      <t>トウネン</t>
    </rPh>
    <phoneticPr fontId="1"/>
  </si>
  <si>
    <t>香港</t>
    <rPh sb="0" eb="2">
      <t>ホンコン</t>
    </rPh>
    <phoneticPr fontId="7"/>
  </si>
  <si>
    <t>鶏　卵　関　係　の　輸　入　実　績   (　国　別 ）</t>
    <rPh sb="10" eb="11">
      <t>ユ</t>
    </rPh>
    <rPh sb="12" eb="13">
      <t>ニュウ</t>
    </rPh>
    <rPh sb="22" eb="23">
      <t>クニ</t>
    </rPh>
    <rPh sb="24" eb="25">
      <t>ベツ</t>
    </rPh>
    <phoneticPr fontId="1"/>
  </si>
  <si>
    <t>フィリピン</t>
    <phoneticPr fontId="7"/>
  </si>
  <si>
    <t>R４．１～１２月　累　計</t>
    <rPh sb="7" eb="8">
      <t>ツキ</t>
    </rPh>
    <rPh sb="9" eb="10">
      <t>ルイ</t>
    </rPh>
    <rPh sb="11" eb="12">
      <t>ケイ</t>
    </rPh>
    <phoneticPr fontId="1"/>
  </si>
  <si>
    <t>R４．１～１２月　計</t>
    <rPh sb="7" eb="8">
      <t>ガツ</t>
    </rPh>
    <rPh sb="9" eb="10">
      <t>ケイ</t>
    </rPh>
    <phoneticPr fontId="1"/>
  </si>
  <si>
    <t>マレーシア</t>
    <phoneticPr fontId="7"/>
  </si>
  <si>
    <t>スウェーデン</t>
    <phoneticPr fontId="7"/>
  </si>
  <si>
    <t>ラトビア</t>
    <phoneticPr fontId="7"/>
  </si>
  <si>
    <t>リトアニア</t>
    <phoneticPr fontId="7"/>
  </si>
  <si>
    <t>R５．１月　累　計</t>
    <rPh sb="4" eb="5">
      <t>ツキ</t>
    </rPh>
    <rPh sb="6" eb="7">
      <t>ルイ</t>
    </rPh>
    <rPh sb="8" eb="9">
      <t>ケイ</t>
    </rPh>
    <phoneticPr fontId="1"/>
  </si>
  <si>
    <t>R５．１月　計</t>
    <rPh sb="4" eb="5">
      <t>ガツ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</si>
</sst>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_);[Red]\(0.0\)"/>
    <numFmt numFmtId="178" formatCode="&quot;×&quot;#,###.0&quot;倍&quot;"/>
    <numFmt numFmtId="179" formatCode="#,##0_ "/>
    <numFmt numFmtId="180" formatCode="0.0%"/>
    <numFmt numFmtId="181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4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2" applyFont="1">
      <alignment vertical="center"/>
    </xf>
    <xf numFmtId="176" fontId="4" fillId="0" borderId="0" xfId="2" applyNumberFormat="1" applyFont="1">
      <alignment vertical="center"/>
    </xf>
    <xf numFmtId="177" fontId="4" fillId="0" borderId="0" xfId="2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38" fontId="4" fillId="0" borderId="0" xfId="2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9" fontId="4" fillId="0" borderId="0" xfId="1" applyFont="1" applyAlignment="1">
      <alignment vertical="center" shrinkToFit="1"/>
    </xf>
    <xf numFmtId="176" fontId="4" fillId="0" borderId="0" xfId="2" applyNumberFormat="1" applyFont="1" applyAlignment="1">
      <alignment vertical="center" shrinkToFit="1"/>
    </xf>
    <xf numFmtId="177" fontId="4" fillId="0" borderId="0" xfId="2" applyNumberFormat="1" applyFont="1" applyAlignment="1">
      <alignment vertical="center" shrinkToFit="1"/>
    </xf>
    <xf numFmtId="38" fontId="4" fillId="0" borderId="0" xfId="2" applyFont="1" applyAlignment="1">
      <alignment vertical="center" shrinkToFit="1"/>
    </xf>
    <xf numFmtId="38" fontId="4" fillId="0" borderId="0" xfId="2" applyFont="1" applyAlignment="1">
      <alignment vertical="center"/>
    </xf>
    <xf numFmtId="176" fontId="4" fillId="0" borderId="0" xfId="2" applyNumberFormat="1" applyFont="1" applyAlignment="1">
      <alignment vertical="center"/>
    </xf>
    <xf numFmtId="177" fontId="4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2" applyFont="1" applyBorder="1">
      <alignment vertical="center"/>
    </xf>
    <xf numFmtId="176" fontId="4" fillId="0" borderId="0" xfId="2" applyNumberFormat="1" applyFont="1" applyBorder="1">
      <alignment vertical="center"/>
    </xf>
    <xf numFmtId="177" fontId="4" fillId="0" borderId="0" xfId="2" applyNumberFormat="1" applyFont="1" applyBorder="1">
      <alignment vertical="center"/>
    </xf>
    <xf numFmtId="0" fontId="4" fillId="0" borderId="1" xfId="0" applyFont="1" applyBorder="1" applyAlignment="1">
      <alignment horizontal="distributed" vertical="center" shrinkToFit="1"/>
    </xf>
    <xf numFmtId="38" fontId="4" fillId="0" borderId="2" xfId="2" applyFont="1" applyBorder="1" applyAlignment="1">
      <alignment horizontal="right" vertical="center" shrinkToFit="1"/>
    </xf>
    <xf numFmtId="176" fontId="4" fillId="0" borderId="2" xfId="2" applyNumberFormat="1" applyFont="1" applyBorder="1" applyAlignment="1">
      <alignment vertical="center" shrinkToFit="1"/>
    </xf>
    <xf numFmtId="38" fontId="5" fillId="0" borderId="0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5" xfId="2" applyFont="1" applyBorder="1" applyAlignment="1">
      <alignment horizontal="right" vertical="center" shrinkToFit="1"/>
    </xf>
    <xf numFmtId="176" fontId="4" fillId="0" borderId="4" xfId="2" applyNumberFormat="1" applyFont="1" applyBorder="1" applyAlignment="1">
      <alignment horizontal="center" vertical="center" shrinkToFit="1"/>
    </xf>
    <xf numFmtId="176" fontId="4" fillId="0" borderId="5" xfId="2" applyNumberFormat="1" applyFont="1" applyBorder="1" applyAlignment="1">
      <alignment horizontal="right" vertical="center" shrinkToFit="1"/>
    </xf>
    <xf numFmtId="180" fontId="4" fillId="0" borderId="2" xfId="2" applyNumberFormat="1" applyFont="1" applyBorder="1" applyAlignment="1">
      <alignment vertical="center" shrinkToFit="1"/>
    </xf>
    <xf numFmtId="38" fontId="4" fillId="0" borderId="2" xfId="2" applyFont="1" applyBorder="1" applyAlignment="1">
      <alignment vertical="center" shrinkToFit="1"/>
    </xf>
    <xf numFmtId="177" fontId="4" fillId="0" borderId="6" xfId="2" applyNumberFormat="1" applyFont="1" applyBorder="1" applyAlignment="1">
      <alignment horizontal="right" vertical="center" shrinkToFit="1"/>
    </xf>
    <xf numFmtId="178" fontId="4" fillId="0" borderId="6" xfId="2" applyNumberFormat="1" applyFont="1" applyBorder="1" applyAlignment="1">
      <alignment horizontal="right" vertical="center" shrinkToFit="1"/>
    </xf>
    <xf numFmtId="38" fontId="4" fillId="0" borderId="8" xfId="2" applyFont="1" applyBorder="1" applyAlignment="1">
      <alignment horizontal="center" vertical="center" shrinkToFit="1"/>
    </xf>
    <xf numFmtId="38" fontId="4" fillId="0" borderId="9" xfId="2" applyFont="1" applyBorder="1" applyAlignment="1">
      <alignment horizontal="center" vertical="center" shrinkToFit="1"/>
    </xf>
    <xf numFmtId="38" fontId="4" fillId="0" borderId="10" xfId="2" applyFont="1" applyBorder="1" applyAlignment="1">
      <alignment horizontal="right" vertical="center" shrinkToFit="1"/>
    </xf>
    <xf numFmtId="38" fontId="4" fillId="0" borderId="11" xfId="2" applyFont="1" applyBorder="1" applyAlignment="1">
      <alignment horizontal="right" vertical="center" shrinkToFit="1"/>
    </xf>
    <xf numFmtId="38" fontId="4" fillId="0" borderId="12" xfId="2" applyFont="1" applyBorder="1" applyAlignment="1">
      <alignment vertical="center" shrinkToFit="1"/>
    </xf>
    <xf numFmtId="177" fontId="5" fillId="0" borderId="13" xfId="2" applyNumberFormat="1" applyFont="1" applyBorder="1" applyAlignment="1">
      <alignment vertical="center" shrinkToFit="1"/>
    </xf>
    <xf numFmtId="38" fontId="4" fillId="0" borderId="0" xfId="2" applyFont="1" applyBorder="1" applyAlignment="1">
      <alignment horizontal="center" vertical="center" shrinkToFit="1"/>
    </xf>
    <xf numFmtId="38" fontId="4" fillId="0" borderId="0" xfId="2" applyFont="1" applyBorder="1" applyAlignment="1">
      <alignment horizontal="right" vertical="center" shrinkToFit="1"/>
    </xf>
    <xf numFmtId="179" fontId="5" fillId="0" borderId="0" xfId="2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distributed" vertical="center" shrinkToFit="1"/>
    </xf>
    <xf numFmtId="180" fontId="4" fillId="0" borderId="4" xfId="2" applyNumberFormat="1" applyFont="1" applyBorder="1" applyAlignment="1">
      <alignment vertical="center" shrinkToFit="1"/>
    </xf>
    <xf numFmtId="38" fontId="4" fillId="0" borderId="9" xfId="2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180" fontId="5" fillId="0" borderId="15" xfId="2" applyNumberFormat="1" applyFont="1" applyBorder="1" applyAlignment="1">
      <alignment vertical="center" shrinkToFit="1"/>
    </xf>
    <xf numFmtId="176" fontId="5" fillId="0" borderId="15" xfId="2" applyNumberFormat="1" applyFont="1" applyBorder="1" applyAlignment="1">
      <alignment vertical="center" shrinkToFit="1"/>
    </xf>
    <xf numFmtId="179" fontId="5" fillId="0" borderId="16" xfId="2" applyNumberFormat="1" applyFont="1" applyBorder="1" applyAlignment="1">
      <alignment vertical="center" shrinkToFit="1"/>
    </xf>
    <xf numFmtId="177" fontId="4" fillId="0" borderId="6" xfId="2" applyNumberFormat="1" applyFont="1" applyBorder="1" applyAlignment="1">
      <alignment horizontal="center" vertical="center" shrinkToFit="1"/>
    </xf>
    <xf numFmtId="38" fontId="4" fillId="0" borderId="4" xfId="2" applyFont="1" applyBorder="1" applyAlignment="1">
      <alignment vertical="center" shrinkToFit="1"/>
    </xf>
    <xf numFmtId="179" fontId="5" fillId="0" borderId="15" xfId="2" applyNumberFormat="1" applyFont="1" applyBorder="1" applyAlignment="1">
      <alignment vertical="center" shrinkToFit="1"/>
    </xf>
    <xf numFmtId="38" fontId="6" fillId="0" borderId="0" xfId="2" applyFont="1" applyBorder="1" applyAlignment="1">
      <alignment vertical="center"/>
    </xf>
    <xf numFmtId="180" fontId="4" fillId="0" borderId="0" xfId="1" applyNumberFormat="1" applyFont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vertical="center" shrinkToFit="1"/>
    </xf>
    <xf numFmtId="38" fontId="9" fillId="0" borderId="0" xfId="2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38" fontId="5" fillId="0" borderId="4" xfId="2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shrinkToFit="1"/>
    </xf>
    <xf numFmtId="178" fontId="4" fillId="0" borderId="2" xfId="2" applyNumberFormat="1" applyFont="1" applyBorder="1" applyAlignment="1">
      <alignment horizontal="right" vertical="center" shrinkToFit="1"/>
    </xf>
    <xf numFmtId="178" fontId="4" fillId="0" borderId="23" xfId="2" applyNumberFormat="1" applyFont="1" applyBorder="1" applyAlignment="1">
      <alignment horizontal="right" vertical="center" shrinkToFit="1"/>
    </xf>
    <xf numFmtId="38" fontId="5" fillId="0" borderId="2" xfId="2" applyFont="1" applyBorder="1" applyAlignment="1">
      <alignment horizontal="right" vertical="center" shrinkToFit="1"/>
    </xf>
    <xf numFmtId="0" fontId="4" fillId="0" borderId="2" xfId="0" applyFont="1" applyBorder="1" applyAlignment="1">
      <alignment horizontal="distributed" vertical="center" indent="1" shrinkToFit="1"/>
    </xf>
    <xf numFmtId="0" fontId="4" fillId="0" borderId="2" xfId="0" applyFont="1" applyBorder="1" applyAlignment="1">
      <alignment horizontal="distributed" vertical="center" shrinkToFit="1"/>
    </xf>
    <xf numFmtId="181" fontId="5" fillId="0" borderId="23" xfId="2" applyNumberFormat="1" applyFont="1" applyBorder="1" applyAlignment="1">
      <alignment horizontal="right" vertical="center" shrinkToFit="1"/>
    </xf>
    <xf numFmtId="176" fontId="4" fillId="0" borderId="23" xfId="2" applyNumberFormat="1" applyFont="1" applyBorder="1" applyAlignment="1">
      <alignment vertical="center" shrinkToFit="1"/>
    </xf>
    <xf numFmtId="176" fontId="5" fillId="0" borderId="2" xfId="2" applyNumberFormat="1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indent="1" shrinkToFit="1"/>
    </xf>
    <xf numFmtId="0" fontId="5" fillId="0" borderId="2" xfId="0" applyFont="1" applyBorder="1" applyAlignment="1">
      <alignment horizontal="center" vertical="center" shrinkToFit="1"/>
    </xf>
    <xf numFmtId="176" fontId="4" fillId="0" borderId="24" xfId="2" applyNumberFormat="1" applyFont="1" applyBorder="1" applyAlignment="1">
      <alignment horizontal="center" vertical="center" shrinkToFit="1"/>
    </xf>
    <xf numFmtId="178" fontId="4" fillId="0" borderId="25" xfId="2" applyNumberFormat="1" applyFont="1" applyBorder="1" applyAlignment="1">
      <alignment horizontal="right" vertical="center" shrinkToFit="1"/>
    </xf>
    <xf numFmtId="9" fontId="4" fillId="0" borderId="26" xfId="1" applyFont="1" applyBorder="1" applyAlignment="1">
      <alignment vertical="center" shrinkToFit="1"/>
    </xf>
    <xf numFmtId="176" fontId="4" fillId="0" borderId="2" xfId="2" applyNumberFormat="1" applyFont="1" applyBorder="1" applyAlignment="1">
      <alignment horizontal="center" vertical="center" shrinkToFit="1"/>
    </xf>
    <xf numFmtId="176" fontId="4" fillId="0" borderId="0" xfId="2" applyNumberFormat="1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38" fontId="4" fillId="0" borderId="27" xfId="2" applyFont="1" applyBorder="1" applyAlignment="1">
      <alignment horizontal="righ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12" xfId="0" applyFont="1" applyBorder="1" applyAlignment="1">
      <alignment horizontal="distributed" vertical="center" wrapText="1" shrinkToFit="1"/>
    </xf>
    <xf numFmtId="38" fontId="4" fillId="0" borderId="28" xfId="2" applyFont="1" applyBorder="1">
      <alignment vertical="center"/>
    </xf>
    <xf numFmtId="38" fontId="8" fillId="0" borderId="0" xfId="2" applyFont="1" applyBorder="1" applyAlignment="1">
      <alignment horizontal="center" vertical="center"/>
    </xf>
    <xf numFmtId="38" fontId="10" fillId="0" borderId="1" xfId="2" applyFont="1" applyBorder="1" applyAlignment="1">
      <alignment horizontal="center" vertical="center"/>
    </xf>
    <xf numFmtId="38" fontId="10" fillId="0" borderId="22" xfId="2" applyFont="1" applyBorder="1" applyAlignment="1">
      <alignment horizontal="center" vertical="center"/>
    </xf>
    <xf numFmtId="38" fontId="10" fillId="0" borderId="23" xfId="2" applyFont="1" applyBorder="1" applyAlignment="1">
      <alignment horizontal="center" vertical="center"/>
    </xf>
    <xf numFmtId="38" fontId="10" fillId="0" borderId="1" xfId="2" applyFont="1" applyBorder="1" applyAlignment="1">
      <alignment horizontal="center" vertical="center" shrinkToFit="1"/>
    </xf>
    <xf numFmtId="38" fontId="10" fillId="0" borderId="22" xfId="2" applyFont="1" applyBorder="1" applyAlignment="1">
      <alignment horizontal="center" vertical="center" shrinkToFit="1"/>
    </xf>
    <xf numFmtId="38" fontId="10" fillId="0" borderId="23" xfId="2" applyFont="1" applyBorder="1" applyAlignment="1">
      <alignment horizontal="center" vertical="center" shrinkToFit="1"/>
    </xf>
    <xf numFmtId="38" fontId="5" fillId="0" borderId="17" xfId="2" applyFont="1" applyBorder="1" applyAlignment="1">
      <alignment horizontal="center" vertical="center" shrinkToFit="1"/>
    </xf>
    <xf numFmtId="38" fontId="5" fillId="0" borderId="18" xfId="2" applyFont="1" applyBorder="1" applyAlignment="1">
      <alignment horizontal="center" vertical="center" shrinkToFit="1"/>
    </xf>
    <xf numFmtId="38" fontId="5" fillId="0" borderId="7" xfId="2" applyFont="1" applyBorder="1" applyAlignment="1">
      <alignment horizontal="center" vertical="center" shrinkToFit="1"/>
    </xf>
    <xf numFmtId="38" fontId="5" fillId="0" borderId="19" xfId="2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distributed" vertical="center" indent="1" shrinkToFit="1"/>
    </xf>
    <xf numFmtId="38" fontId="4" fillId="0" borderId="29" xfId="2" applyFont="1" applyBorder="1" applyAlignment="1">
      <alignment vertical="center" shrinkToFit="1"/>
    </xf>
    <xf numFmtId="38" fontId="4" fillId="0" borderId="30" xfId="2" applyFont="1" applyBorder="1" applyAlignment="1">
      <alignment vertical="center" shrinkToFit="1"/>
    </xf>
    <xf numFmtId="179" fontId="5" fillId="0" borderId="14" xfId="2" applyNumberFormat="1" applyFont="1" applyBorder="1" applyAlignment="1">
      <alignment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552017</xdr:colOff>
      <xdr:row>1</xdr:row>
      <xdr:rowOff>21651</xdr:rowOff>
    </xdr:from>
    <xdr:to>
      <xdr:col>7</xdr:col>
      <xdr:colOff>800966</xdr:colOff>
      <xdr:row>1</xdr:row>
      <xdr:rowOff>487075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83665" y="21651"/>
          <a:ext cx="4957329" cy="465424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　鶏　卵　関　係　の　輸　入　実　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T73"/>
  <sheetViews>
    <sheetView tabSelected="1" view="pageBreakPreview" topLeftCell="A37" zoomScale="77" zoomScaleNormal="100" zoomScaleSheetLayoutView="77" workbookViewId="0">
      <selection activeCell="E49" sqref="E49"/>
    </sheetView>
  </sheetViews>
  <sheetFormatPr defaultRowHeight="14.25" outlineLevelRow="1" outlineLevelCol="1" x14ac:dyDescent="0.15"/>
  <cols>
    <col min="1" max="1" width="9" style="3"/>
    <col min="2" max="2" width="20.875" style="2" customWidth="1"/>
    <col min="3" max="3" width="9.625" style="2" customWidth="1"/>
    <col min="4" max="10" width="13.25" style="2" customWidth="1"/>
    <col min="11" max="11" width="15.375" style="4" customWidth="1"/>
    <col min="12" max="18" width="12.5" style="5" customWidth="1" outlineLevel="1"/>
    <col min="19" max="19" width="14" style="5" customWidth="1" outlineLevel="1"/>
    <col min="20" max="20" width="11.375" style="3" customWidth="1"/>
    <col min="21" max="16384" width="9" style="3"/>
  </cols>
  <sheetData>
    <row r="1" spans="1:20" ht="45.75" customHeight="1" x14ac:dyDescent="0.15">
      <c r="A1" s="2"/>
      <c r="B1" s="92" t="s">
        <v>71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0" ht="18.75" customHeight="1" x14ac:dyDescent="0.15">
      <c r="K2" s="20"/>
      <c r="L2" s="21"/>
      <c r="M2" s="21"/>
      <c r="N2" s="21"/>
      <c r="O2" s="21"/>
      <c r="P2" s="21"/>
      <c r="Q2" s="21"/>
      <c r="R2" s="21"/>
      <c r="S2" s="21"/>
    </row>
    <row r="3" spans="1:20" s="60" customFormat="1" ht="35.1" customHeight="1" x14ac:dyDescent="0.15">
      <c r="B3" s="93" t="s">
        <v>73</v>
      </c>
      <c r="C3" s="94"/>
      <c r="D3" s="94"/>
      <c r="E3" s="94"/>
      <c r="F3" s="94"/>
      <c r="G3" s="94"/>
      <c r="H3" s="94"/>
      <c r="I3" s="94"/>
      <c r="J3" s="94"/>
      <c r="K3" s="95"/>
      <c r="L3" s="96" t="s">
        <v>16</v>
      </c>
      <c r="M3" s="97"/>
      <c r="N3" s="97"/>
      <c r="O3" s="97"/>
      <c r="P3" s="97"/>
      <c r="Q3" s="97"/>
      <c r="R3" s="97"/>
      <c r="S3" s="98"/>
      <c r="T3" s="61"/>
    </row>
    <row r="4" spans="1:20" s="10" customFormat="1" ht="42" customHeight="1" x14ac:dyDescent="0.15">
      <c r="B4" s="84"/>
      <c r="C4" s="84" t="s">
        <v>44</v>
      </c>
      <c r="D4" s="64" t="s">
        <v>7</v>
      </c>
      <c r="E4" s="62" t="s">
        <v>5</v>
      </c>
      <c r="F4" s="62" t="s">
        <v>2</v>
      </c>
      <c r="G4" s="62" t="s">
        <v>4</v>
      </c>
      <c r="H4" s="62" t="s">
        <v>0</v>
      </c>
      <c r="I4" s="62" t="s">
        <v>6</v>
      </c>
      <c r="J4" s="62" t="s">
        <v>3</v>
      </c>
      <c r="K4" s="65" t="s">
        <v>17</v>
      </c>
      <c r="L4" s="66" t="s">
        <v>18</v>
      </c>
      <c r="M4" s="66" t="s">
        <v>19</v>
      </c>
      <c r="N4" s="66" t="s">
        <v>20</v>
      </c>
      <c r="O4" s="66" t="s">
        <v>21</v>
      </c>
      <c r="P4" s="67" t="s">
        <v>22</v>
      </c>
      <c r="Q4" s="66" t="s">
        <v>23</v>
      </c>
      <c r="R4" s="66" t="s">
        <v>24</v>
      </c>
      <c r="S4" s="68" t="s">
        <v>25</v>
      </c>
    </row>
    <row r="5" spans="1:20" s="10" customFormat="1" ht="14.1" customHeight="1" x14ac:dyDescent="0.15">
      <c r="B5" s="73"/>
      <c r="C5" s="63" t="s">
        <v>45</v>
      </c>
      <c r="D5" s="87" t="s">
        <v>42</v>
      </c>
      <c r="E5" s="88" t="s">
        <v>26</v>
      </c>
      <c r="F5" s="88" t="s">
        <v>27</v>
      </c>
      <c r="G5" s="88" t="s">
        <v>28</v>
      </c>
      <c r="H5" s="88" t="s">
        <v>29</v>
      </c>
      <c r="I5" s="88" t="s">
        <v>30</v>
      </c>
      <c r="J5" s="63" t="s">
        <v>31</v>
      </c>
      <c r="K5" s="71" t="s">
        <v>38</v>
      </c>
      <c r="L5" s="69">
        <v>1</v>
      </c>
      <c r="M5" s="69">
        <v>2.2000000000000002</v>
      </c>
      <c r="N5" s="69">
        <v>1</v>
      </c>
      <c r="O5" s="69">
        <v>4.4000000000000004</v>
      </c>
      <c r="P5" s="70">
        <v>1.1000000000000001</v>
      </c>
      <c r="Q5" s="69">
        <v>8.6</v>
      </c>
      <c r="R5" s="69">
        <v>1.2</v>
      </c>
      <c r="S5" s="71" t="s">
        <v>38</v>
      </c>
    </row>
    <row r="6" spans="1:20" s="10" customFormat="1" ht="32.25" customHeight="1" x14ac:dyDescent="0.15">
      <c r="B6" s="72" t="s">
        <v>67</v>
      </c>
      <c r="C6" s="73">
        <v>105</v>
      </c>
      <c r="D6" s="24">
        <v>577055</v>
      </c>
      <c r="E6" s="24">
        <v>18000</v>
      </c>
      <c r="F6" s="24">
        <v>9720</v>
      </c>
      <c r="G6" s="24">
        <v>2000</v>
      </c>
      <c r="H6" s="24">
        <v>2567470</v>
      </c>
      <c r="I6" s="24">
        <v>20000</v>
      </c>
      <c r="J6" s="24">
        <v>0</v>
      </c>
      <c r="K6" s="74">
        <f>SUM(D6:J6)</f>
        <v>3194245</v>
      </c>
      <c r="L6" s="25">
        <f>D6*1</f>
        <v>577055</v>
      </c>
      <c r="M6" s="25">
        <f>E6*2.2</f>
        <v>39600</v>
      </c>
      <c r="N6" s="25">
        <f>F6*1</f>
        <v>9720</v>
      </c>
      <c r="O6" s="25">
        <f>G6*4.4</f>
        <v>8800</v>
      </c>
      <c r="P6" s="75">
        <f>H6*1.1</f>
        <v>2824217</v>
      </c>
      <c r="Q6" s="25">
        <f>I6*8.6</f>
        <v>172000</v>
      </c>
      <c r="R6" s="25">
        <f>J6*1.2</f>
        <v>0</v>
      </c>
      <c r="S6" s="76">
        <f>SUM(L6:R6)</f>
        <v>3631392</v>
      </c>
    </row>
    <row r="7" spans="1:20" s="10" customFormat="1" ht="32.25" customHeight="1" x14ac:dyDescent="0.15">
      <c r="B7" s="72" t="s">
        <v>46</v>
      </c>
      <c r="C7" s="73">
        <v>106</v>
      </c>
      <c r="D7" s="24">
        <v>189215</v>
      </c>
      <c r="E7" s="24">
        <v>0</v>
      </c>
      <c r="F7" s="24">
        <v>4650</v>
      </c>
      <c r="G7" s="24">
        <v>0</v>
      </c>
      <c r="H7" s="24">
        <v>0</v>
      </c>
      <c r="I7" s="24">
        <v>0</v>
      </c>
      <c r="J7" s="24">
        <v>0</v>
      </c>
      <c r="K7" s="74">
        <f t="shared" ref="K7:K10" si="0">SUM(D7:J7)</f>
        <v>193865</v>
      </c>
      <c r="L7" s="25">
        <f t="shared" ref="L7:L33" si="1">D7*1</f>
        <v>189215</v>
      </c>
      <c r="M7" s="25">
        <f t="shared" ref="M7:M33" si="2">E7*2.2</f>
        <v>0</v>
      </c>
      <c r="N7" s="25">
        <f t="shared" ref="N7:N33" si="3">F7*1</f>
        <v>4650</v>
      </c>
      <c r="O7" s="25">
        <f t="shared" ref="O7:O33" si="4">G7*4.4</f>
        <v>0</v>
      </c>
      <c r="P7" s="75">
        <f t="shared" ref="P7:P33" si="5">H7*1.1</f>
        <v>0</v>
      </c>
      <c r="Q7" s="25">
        <f t="shared" ref="Q7:Q33" si="6">I7*8.6</f>
        <v>0</v>
      </c>
      <c r="R7" s="25">
        <f t="shared" ref="R7:R33" si="7">J7*1.2</f>
        <v>0</v>
      </c>
      <c r="S7" s="76">
        <f t="shared" ref="S7:S34" si="8">SUM(L7:R7)</f>
        <v>193865</v>
      </c>
    </row>
    <row r="8" spans="1:20" s="10" customFormat="1" ht="32.25" customHeight="1" x14ac:dyDescent="0.15">
      <c r="B8" s="72" t="s">
        <v>70</v>
      </c>
      <c r="C8" s="73">
        <v>108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74">
        <f t="shared" si="0"/>
        <v>0</v>
      </c>
      <c r="L8" s="25">
        <f t="shared" si="1"/>
        <v>0</v>
      </c>
      <c r="M8" s="25">
        <f t="shared" si="2"/>
        <v>0</v>
      </c>
      <c r="N8" s="25">
        <f t="shared" si="3"/>
        <v>0</v>
      </c>
      <c r="O8" s="25">
        <f t="shared" si="4"/>
        <v>0</v>
      </c>
      <c r="P8" s="75">
        <f t="shared" si="5"/>
        <v>0</v>
      </c>
      <c r="Q8" s="25">
        <f t="shared" si="6"/>
        <v>0</v>
      </c>
      <c r="R8" s="25">
        <f t="shared" si="7"/>
        <v>0</v>
      </c>
      <c r="S8" s="76">
        <f t="shared" si="8"/>
        <v>0</v>
      </c>
    </row>
    <row r="9" spans="1:20" s="10" customFormat="1" ht="32.25" customHeight="1" x14ac:dyDescent="0.15">
      <c r="B9" s="72" t="s">
        <v>63</v>
      </c>
      <c r="C9" s="73">
        <v>110</v>
      </c>
      <c r="D9" s="24">
        <v>0</v>
      </c>
      <c r="E9" s="24">
        <v>0</v>
      </c>
      <c r="F9" s="24">
        <v>0</v>
      </c>
      <c r="G9" s="24">
        <v>0</v>
      </c>
      <c r="H9" s="24">
        <v>324886</v>
      </c>
      <c r="I9" s="24">
        <v>0</v>
      </c>
      <c r="J9" s="24">
        <v>0</v>
      </c>
      <c r="K9" s="74">
        <f t="shared" si="0"/>
        <v>324886</v>
      </c>
      <c r="L9" s="25">
        <f t="shared" si="1"/>
        <v>0</v>
      </c>
      <c r="M9" s="25">
        <f t="shared" si="2"/>
        <v>0</v>
      </c>
      <c r="N9" s="25">
        <f t="shared" si="3"/>
        <v>0</v>
      </c>
      <c r="O9" s="25">
        <f t="shared" si="4"/>
        <v>0</v>
      </c>
      <c r="P9" s="75">
        <f t="shared" si="5"/>
        <v>357374.60000000003</v>
      </c>
      <c r="Q9" s="25">
        <f t="shared" si="6"/>
        <v>0</v>
      </c>
      <c r="R9" s="25">
        <f t="shared" si="7"/>
        <v>0</v>
      </c>
      <c r="S9" s="76">
        <f t="shared" si="8"/>
        <v>357374.60000000003</v>
      </c>
    </row>
    <row r="10" spans="1:20" s="10" customFormat="1" ht="32.25" customHeight="1" x14ac:dyDescent="0.15">
      <c r="B10" s="72" t="s">
        <v>47</v>
      </c>
      <c r="C10" s="73">
        <v>111</v>
      </c>
      <c r="D10" s="24">
        <v>168</v>
      </c>
      <c r="E10" s="24">
        <v>0</v>
      </c>
      <c r="F10" s="24">
        <v>0</v>
      </c>
      <c r="G10" s="24">
        <v>0</v>
      </c>
      <c r="H10" s="24">
        <v>1240937</v>
      </c>
      <c r="I10" s="24">
        <v>0</v>
      </c>
      <c r="J10" s="24">
        <v>0</v>
      </c>
      <c r="K10" s="74">
        <f t="shared" si="0"/>
        <v>1241105</v>
      </c>
      <c r="L10" s="25">
        <f t="shared" si="1"/>
        <v>168</v>
      </c>
      <c r="M10" s="25">
        <f t="shared" si="2"/>
        <v>0</v>
      </c>
      <c r="N10" s="25">
        <f t="shared" si="3"/>
        <v>0</v>
      </c>
      <c r="O10" s="25">
        <f t="shared" si="4"/>
        <v>0</v>
      </c>
      <c r="P10" s="75">
        <f t="shared" si="5"/>
        <v>1365030.7000000002</v>
      </c>
      <c r="Q10" s="25">
        <f t="shared" si="6"/>
        <v>0</v>
      </c>
      <c r="R10" s="25">
        <f t="shared" si="7"/>
        <v>0</v>
      </c>
      <c r="S10" s="76">
        <f t="shared" si="8"/>
        <v>1365198.7000000002</v>
      </c>
    </row>
    <row r="11" spans="1:20" s="10" customFormat="1" ht="32.25" customHeight="1" x14ac:dyDescent="0.15">
      <c r="B11" s="72" t="s">
        <v>75</v>
      </c>
      <c r="C11" s="73">
        <v>113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74">
        <f>SUM(D11:J11)</f>
        <v>0</v>
      </c>
      <c r="L11" s="25">
        <f t="shared" si="1"/>
        <v>0</v>
      </c>
      <c r="M11" s="25">
        <f t="shared" si="2"/>
        <v>0</v>
      </c>
      <c r="N11" s="25">
        <f t="shared" si="3"/>
        <v>0</v>
      </c>
      <c r="O11" s="25">
        <f t="shared" si="4"/>
        <v>0</v>
      </c>
      <c r="P11" s="75">
        <f t="shared" si="5"/>
        <v>0</v>
      </c>
      <c r="Q11" s="25">
        <f t="shared" si="6"/>
        <v>0</v>
      </c>
      <c r="R11" s="25">
        <f t="shared" si="7"/>
        <v>0</v>
      </c>
      <c r="S11" s="76">
        <f t="shared" si="8"/>
        <v>0</v>
      </c>
    </row>
    <row r="12" spans="1:20" s="10" customFormat="1" ht="32.25" customHeight="1" x14ac:dyDescent="0.15">
      <c r="B12" s="72" t="s">
        <v>72</v>
      </c>
      <c r="C12" s="73">
        <v>117</v>
      </c>
      <c r="D12" s="24">
        <v>1125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74">
        <f>SUM(D12:J12)</f>
        <v>1125</v>
      </c>
      <c r="L12" s="25">
        <f t="shared" si="1"/>
        <v>1125</v>
      </c>
      <c r="M12" s="25">
        <f t="shared" si="2"/>
        <v>0</v>
      </c>
      <c r="N12" s="25">
        <f t="shared" si="3"/>
        <v>0</v>
      </c>
      <c r="O12" s="25">
        <f t="shared" si="4"/>
        <v>0</v>
      </c>
      <c r="P12" s="75">
        <f t="shared" si="5"/>
        <v>0</v>
      </c>
      <c r="Q12" s="25">
        <f t="shared" si="6"/>
        <v>0</v>
      </c>
      <c r="R12" s="25">
        <f t="shared" si="7"/>
        <v>0</v>
      </c>
      <c r="S12" s="76">
        <f t="shared" si="8"/>
        <v>1125</v>
      </c>
    </row>
    <row r="13" spans="1:20" s="10" customFormat="1" ht="32.25" customHeight="1" x14ac:dyDescent="0.15">
      <c r="B13" s="72" t="s">
        <v>48</v>
      </c>
      <c r="C13" s="73">
        <v>123</v>
      </c>
      <c r="D13" s="24">
        <v>0</v>
      </c>
      <c r="E13" s="91">
        <v>306000</v>
      </c>
      <c r="F13" s="24">
        <v>0</v>
      </c>
      <c r="G13" s="24">
        <v>305650</v>
      </c>
      <c r="H13" s="24">
        <v>0</v>
      </c>
      <c r="I13" s="24">
        <v>356175</v>
      </c>
      <c r="J13" s="24">
        <v>0</v>
      </c>
      <c r="K13" s="74">
        <f t="shared" ref="K13:K34" si="9">SUM(D13:J13)</f>
        <v>967825</v>
      </c>
      <c r="L13" s="25">
        <f t="shared" si="1"/>
        <v>0</v>
      </c>
      <c r="M13" s="25">
        <f t="shared" si="2"/>
        <v>673200</v>
      </c>
      <c r="N13" s="25">
        <f t="shared" si="3"/>
        <v>0</v>
      </c>
      <c r="O13" s="25">
        <f t="shared" si="4"/>
        <v>1344860</v>
      </c>
      <c r="P13" s="75">
        <f t="shared" si="5"/>
        <v>0</v>
      </c>
      <c r="Q13" s="25">
        <f t="shared" si="6"/>
        <v>3063105</v>
      </c>
      <c r="R13" s="25">
        <f t="shared" si="7"/>
        <v>0</v>
      </c>
      <c r="S13" s="76">
        <f t="shared" si="8"/>
        <v>5081165</v>
      </c>
    </row>
    <row r="14" spans="1:20" s="10" customFormat="1" ht="32.25" customHeight="1" x14ac:dyDescent="0.15">
      <c r="B14" s="72" t="s">
        <v>76</v>
      </c>
      <c r="C14" s="73">
        <v>203</v>
      </c>
      <c r="D14" s="24">
        <v>0</v>
      </c>
      <c r="E14" s="24">
        <v>73028</v>
      </c>
      <c r="F14" s="24">
        <v>0</v>
      </c>
      <c r="G14" s="24">
        <v>0</v>
      </c>
      <c r="H14" s="24">
        <v>0</v>
      </c>
      <c r="I14" s="24">
        <v>106740</v>
      </c>
      <c r="J14" s="24">
        <v>0</v>
      </c>
      <c r="K14" s="74">
        <f t="shared" si="9"/>
        <v>179768</v>
      </c>
      <c r="L14" s="25">
        <f t="shared" si="1"/>
        <v>0</v>
      </c>
      <c r="M14" s="25">
        <f t="shared" si="2"/>
        <v>160661.6</v>
      </c>
      <c r="N14" s="25">
        <f t="shared" si="3"/>
        <v>0</v>
      </c>
      <c r="O14" s="25">
        <f t="shared" si="4"/>
        <v>0</v>
      </c>
      <c r="P14" s="75">
        <f t="shared" si="5"/>
        <v>0</v>
      </c>
      <c r="Q14" s="25">
        <f t="shared" si="6"/>
        <v>917964</v>
      </c>
      <c r="R14" s="25">
        <f t="shared" si="7"/>
        <v>0</v>
      </c>
      <c r="S14" s="76">
        <f t="shared" si="8"/>
        <v>1078625.6000000001</v>
      </c>
    </row>
    <row r="15" spans="1:20" s="10" customFormat="1" ht="32.25" customHeight="1" x14ac:dyDescent="0.15">
      <c r="B15" s="72" t="s">
        <v>49</v>
      </c>
      <c r="C15" s="73">
        <v>204</v>
      </c>
      <c r="D15" s="24">
        <v>0</v>
      </c>
      <c r="E15" s="24">
        <v>0</v>
      </c>
      <c r="F15" s="24">
        <v>0</v>
      </c>
      <c r="G15" s="24">
        <v>200000</v>
      </c>
      <c r="H15" s="24">
        <v>0</v>
      </c>
      <c r="I15" s="24">
        <v>20000</v>
      </c>
      <c r="J15" s="24">
        <v>0</v>
      </c>
      <c r="K15" s="74">
        <f t="shared" si="9"/>
        <v>220000</v>
      </c>
      <c r="L15" s="25">
        <f t="shared" si="1"/>
        <v>0</v>
      </c>
      <c r="M15" s="25">
        <f t="shared" si="2"/>
        <v>0</v>
      </c>
      <c r="N15" s="25">
        <f t="shared" si="3"/>
        <v>0</v>
      </c>
      <c r="O15" s="25">
        <f t="shared" si="4"/>
        <v>880000.00000000012</v>
      </c>
      <c r="P15" s="75">
        <f t="shared" si="5"/>
        <v>0</v>
      </c>
      <c r="Q15" s="25">
        <f t="shared" si="6"/>
        <v>172000</v>
      </c>
      <c r="R15" s="25">
        <f t="shared" si="7"/>
        <v>0</v>
      </c>
      <c r="S15" s="76">
        <f t="shared" si="8"/>
        <v>1052000</v>
      </c>
    </row>
    <row r="16" spans="1:20" s="10" customFormat="1" ht="32.25" customHeight="1" x14ac:dyDescent="0.15">
      <c r="B16" s="72" t="s">
        <v>50</v>
      </c>
      <c r="C16" s="73">
        <v>207</v>
      </c>
      <c r="D16" s="24">
        <v>0</v>
      </c>
      <c r="E16" s="24">
        <v>43500</v>
      </c>
      <c r="F16" s="24">
        <v>0</v>
      </c>
      <c r="G16" s="24">
        <v>305730</v>
      </c>
      <c r="H16" s="24">
        <v>0</v>
      </c>
      <c r="I16" s="24">
        <v>3348800</v>
      </c>
      <c r="J16" s="24">
        <v>0</v>
      </c>
      <c r="K16" s="74">
        <f t="shared" si="9"/>
        <v>3698030</v>
      </c>
      <c r="L16" s="25">
        <f t="shared" si="1"/>
        <v>0</v>
      </c>
      <c r="M16" s="25">
        <f t="shared" si="2"/>
        <v>95700.000000000015</v>
      </c>
      <c r="N16" s="25">
        <f t="shared" si="3"/>
        <v>0</v>
      </c>
      <c r="O16" s="25">
        <f t="shared" si="4"/>
        <v>1345212</v>
      </c>
      <c r="P16" s="75">
        <f t="shared" si="5"/>
        <v>0</v>
      </c>
      <c r="Q16" s="25">
        <f t="shared" si="6"/>
        <v>28799680</v>
      </c>
      <c r="R16" s="25">
        <f t="shared" si="7"/>
        <v>0</v>
      </c>
      <c r="S16" s="76">
        <f t="shared" si="8"/>
        <v>30240592</v>
      </c>
    </row>
    <row r="17" spans="2:19" s="10" customFormat="1" ht="32.25" customHeight="1" x14ac:dyDescent="0.15">
      <c r="B17" s="72" t="s">
        <v>51</v>
      </c>
      <c r="C17" s="73">
        <v>208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182060</v>
      </c>
      <c r="J17" s="24">
        <v>0</v>
      </c>
      <c r="K17" s="74">
        <f t="shared" si="9"/>
        <v>182060</v>
      </c>
      <c r="L17" s="25">
        <f t="shared" si="1"/>
        <v>0</v>
      </c>
      <c r="M17" s="25">
        <f t="shared" si="2"/>
        <v>0</v>
      </c>
      <c r="N17" s="25">
        <f t="shared" si="3"/>
        <v>0</v>
      </c>
      <c r="O17" s="25">
        <f t="shared" si="4"/>
        <v>0</v>
      </c>
      <c r="P17" s="75">
        <f t="shared" si="5"/>
        <v>0</v>
      </c>
      <c r="Q17" s="25">
        <f t="shared" si="6"/>
        <v>1565716</v>
      </c>
      <c r="R17" s="25">
        <f t="shared" si="7"/>
        <v>0</v>
      </c>
      <c r="S17" s="76">
        <f t="shared" si="8"/>
        <v>1565716</v>
      </c>
    </row>
    <row r="18" spans="2:19" s="10" customFormat="1" ht="32.25" customHeight="1" x14ac:dyDescent="0.15">
      <c r="B18" s="72" t="s">
        <v>52</v>
      </c>
      <c r="C18" s="73">
        <v>210</v>
      </c>
      <c r="D18" s="24">
        <v>0</v>
      </c>
      <c r="E18" s="24">
        <v>18150</v>
      </c>
      <c r="F18" s="24">
        <v>0</v>
      </c>
      <c r="G18" s="24">
        <v>2000</v>
      </c>
      <c r="H18" s="24">
        <v>0</v>
      </c>
      <c r="I18" s="24">
        <v>553350</v>
      </c>
      <c r="J18" s="24">
        <v>0</v>
      </c>
      <c r="K18" s="74">
        <f t="shared" si="9"/>
        <v>573500</v>
      </c>
      <c r="L18" s="25">
        <f t="shared" si="1"/>
        <v>0</v>
      </c>
      <c r="M18" s="25">
        <f t="shared" si="2"/>
        <v>39930</v>
      </c>
      <c r="N18" s="25">
        <f t="shared" si="3"/>
        <v>0</v>
      </c>
      <c r="O18" s="25">
        <f t="shared" si="4"/>
        <v>8800</v>
      </c>
      <c r="P18" s="75">
        <f t="shared" si="5"/>
        <v>0</v>
      </c>
      <c r="Q18" s="25">
        <f t="shared" si="6"/>
        <v>4758810</v>
      </c>
      <c r="R18" s="25">
        <f t="shared" si="7"/>
        <v>0</v>
      </c>
      <c r="S18" s="76">
        <f t="shared" si="8"/>
        <v>4807540</v>
      </c>
    </row>
    <row r="19" spans="2:19" s="10" customFormat="1" ht="32.25" customHeight="1" x14ac:dyDescent="0.15">
      <c r="B19" s="72" t="s">
        <v>53</v>
      </c>
      <c r="C19" s="73">
        <v>213</v>
      </c>
      <c r="D19" s="24">
        <v>44607</v>
      </c>
      <c r="E19" s="24">
        <v>319250</v>
      </c>
      <c r="F19" s="24">
        <v>0</v>
      </c>
      <c r="G19" s="24">
        <v>37500</v>
      </c>
      <c r="H19" s="24">
        <v>0</v>
      </c>
      <c r="I19" s="24">
        <v>841325</v>
      </c>
      <c r="J19" s="24">
        <v>0</v>
      </c>
      <c r="K19" s="74">
        <f t="shared" si="9"/>
        <v>1242682</v>
      </c>
      <c r="L19" s="25">
        <f t="shared" si="1"/>
        <v>44607</v>
      </c>
      <c r="M19" s="25">
        <f t="shared" si="2"/>
        <v>702350</v>
      </c>
      <c r="N19" s="25">
        <f t="shared" si="3"/>
        <v>0</v>
      </c>
      <c r="O19" s="25">
        <f t="shared" si="4"/>
        <v>165000</v>
      </c>
      <c r="P19" s="75">
        <f t="shared" si="5"/>
        <v>0</v>
      </c>
      <c r="Q19" s="25">
        <f t="shared" si="6"/>
        <v>7235395</v>
      </c>
      <c r="R19" s="25">
        <f t="shared" si="7"/>
        <v>0</v>
      </c>
      <c r="S19" s="76">
        <f t="shared" si="8"/>
        <v>8147352</v>
      </c>
    </row>
    <row r="20" spans="2:19" s="10" customFormat="1" ht="32.25" customHeight="1" x14ac:dyDescent="0.15">
      <c r="B20" s="72" t="s">
        <v>54</v>
      </c>
      <c r="C20" s="73">
        <v>218</v>
      </c>
      <c r="D20" s="24">
        <v>0</v>
      </c>
      <c r="E20" s="24">
        <v>0</v>
      </c>
      <c r="F20" s="24">
        <v>5000</v>
      </c>
      <c r="G20" s="24">
        <v>0</v>
      </c>
      <c r="H20" s="24">
        <v>0</v>
      </c>
      <c r="I20" s="24">
        <v>0</v>
      </c>
      <c r="J20" s="24">
        <v>0</v>
      </c>
      <c r="K20" s="74">
        <f t="shared" si="9"/>
        <v>5000</v>
      </c>
      <c r="L20" s="25">
        <f t="shared" si="1"/>
        <v>0</v>
      </c>
      <c r="M20" s="25">
        <f t="shared" si="2"/>
        <v>0</v>
      </c>
      <c r="N20" s="25">
        <f t="shared" si="3"/>
        <v>5000</v>
      </c>
      <c r="O20" s="25">
        <f t="shared" si="4"/>
        <v>0</v>
      </c>
      <c r="P20" s="75">
        <f t="shared" si="5"/>
        <v>0</v>
      </c>
      <c r="Q20" s="25">
        <f t="shared" si="6"/>
        <v>0</v>
      </c>
      <c r="R20" s="25">
        <f t="shared" si="7"/>
        <v>0</v>
      </c>
      <c r="S20" s="76">
        <f t="shared" si="8"/>
        <v>5000</v>
      </c>
    </row>
    <row r="21" spans="2:19" s="10" customFormat="1" ht="32.25" customHeight="1" x14ac:dyDescent="0.15">
      <c r="B21" s="72" t="s">
        <v>55</v>
      </c>
      <c r="C21" s="73">
        <v>220</v>
      </c>
      <c r="D21" s="24">
        <v>0</v>
      </c>
      <c r="E21" s="24">
        <v>282750</v>
      </c>
      <c r="F21" s="24">
        <v>0</v>
      </c>
      <c r="G21" s="24">
        <v>337500</v>
      </c>
      <c r="H21" s="24">
        <v>0</v>
      </c>
      <c r="I21" s="24">
        <v>2799034</v>
      </c>
      <c r="J21" s="24">
        <v>0</v>
      </c>
      <c r="K21" s="74">
        <f t="shared" si="9"/>
        <v>3419284</v>
      </c>
      <c r="L21" s="25">
        <f t="shared" si="1"/>
        <v>0</v>
      </c>
      <c r="M21" s="25">
        <f t="shared" si="2"/>
        <v>622050</v>
      </c>
      <c r="N21" s="25">
        <f t="shared" si="3"/>
        <v>0</v>
      </c>
      <c r="O21" s="25">
        <f t="shared" si="4"/>
        <v>1485000.0000000002</v>
      </c>
      <c r="P21" s="75">
        <f t="shared" si="5"/>
        <v>0</v>
      </c>
      <c r="Q21" s="25">
        <f t="shared" si="6"/>
        <v>24071692.399999999</v>
      </c>
      <c r="R21" s="25">
        <f t="shared" si="7"/>
        <v>0</v>
      </c>
      <c r="S21" s="76">
        <f t="shared" si="8"/>
        <v>26178742.399999999</v>
      </c>
    </row>
    <row r="22" spans="2:19" s="10" customFormat="1" ht="32.25" customHeight="1" x14ac:dyDescent="0.15">
      <c r="B22" s="72" t="s">
        <v>56</v>
      </c>
      <c r="C22" s="73">
        <v>223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693240</v>
      </c>
      <c r="J22" s="24">
        <v>0</v>
      </c>
      <c r="K22" s="74">
        <f t="shared" si="9"/>
        <v>693240</v>
      </c>
      <c r="L22" s="25">
        <f t="shared" si="1"/>
        <v>0</v>
      </c>
      <c r="M22" s="25">
        <f t="shared" si="2"/>
        <v>0</v>
      </c>
      <c r="N22" s="25">
        <f t="shared" si="3"/>
        <v>0</v>
      </c>
      <c r="O22" s="25">
        <f t="shared" si="4"/>
        <v>0</v>
      </c>
      <c r="P22" s="75">
        <f t="shared" si="5"/>
        <v>0</v>
      </c>
      <c r="Q22" s="25">
        <f t="shared" si="6"/>
        <v>5961864</v>
      </c>
      <c r="R22" s="25">
        <f t="shared" si="7"/>
        <v>0</v>
      </c>
      <c r="S22" s="76">
        <f t="shared" si="8"/>
        <v>5961864</v>
      </c>
    </row>
    <row r="23" spans="2:19" s="10" customFormat="1" ht="32.25" customHeight="1" x14ac:dyDescent="0.15">
      <c r="B23" s="72" t="s">
        <v>64</v>
      </c>
      <c r="C23" s="73">
        <v>224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74">
        <f t="shared" si="9"/>
        <v>0</v>
      </c>
      <c r="L23" s="25">
        <f t="shared" si="1"/>
        <v>0</v>
      </c>
      <c r="M23" s="25">
        <f t="shared" si="2"/>
        <v>0</v>
      </c>
      <c r="N23" s="25">
        <f t="shared" si="3"/>
        <v>0</v>
      </c>
      <c r="O23" s="25">
        <f t="shared" si="4"/>
        <v>0</v>
      </c>
      <c r="P23" s="75">
        <f t="shared" si="5"/>
        <v>0</v>
      </c>
      <c r="Q23" s="25">
        <f t="shared" si="6"/>
        <v>0</v>
      </c>
      <c r="R23" s="25">
        <f t="shared" si="7"/>
        <v>0</v>
      </c>
      <c r="S23" s="76">
        <f t="shared" si="8"/>
        <v>0</v>
      </c>
    </row>
    <row r="24" spans="2:19" s="10" customFormat="1" ht="32.25" customHeight="1" x14ac:dyDescent="0.15">
      <c r="B24" s="72" t="s">
        <v>77</v>
      </c>
      <c r="C24" s="73">
        <v>236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74">
        <f t="shared" si="9"/>
        <v>0</v>
      </c>
      <c r="L24" s="25">
        <f t="shared" si="1"/>
        <v>0</v>
      </c>
      <c r="M24" s="25">
        <f t="shared" si="2"/>
        <v>0</v>
      </c>
      <c r="N24" s="25">
        <f t="shared" si="3"/>
        <v>0</v>
      </c>
      <c r="O24" s="25">
        <f t="shared" si="4"/>
        <v>0</v>
      </c>
      <c r="P24" s="75">
        <f t="shared" si="5"/>
        <v>0</v>
      </c>
      <c r="Q24" s="25">
        <f t="shared" si="6"/>
        <v>0</v>
      </c>
      <c r="R24" s="25">
        <f t="shared" si="7"/>
        <v>0</v>
      </c>
      <c r="S24" s="76">
        <f t="shared" si="8"/>
        <v>0</v>
      </c>
    </row>
    <row r="25" spans="2:19" s="10" customFormat="1" ht="32.25" customHeight="1" x14ac:dyDescent="0.15">
      <c r="B25" s="72" t="s">
        <v>78</v>
      </c>
      <c r="C25" s="73">
        <v>237</v>
      </c>
      <c r="D25" s="24">
        <v>0</v>
      </c>
      <c r="E25" s="24">
        <v>0</v>
      </c>
      <c r="F25" s="24">
        <v>302280</v>
      </c>
      <c r="G25" s="24">
        <v>0</v>
      </c>
      <c r="H25" s="24">
        <v>0</v>
      </c>
      <c r="I25" s="24">
        <v>138240</v>
      </c>
      <c r="J25" s="24">
        <v>0</v>
      </c>
      <c r="K25" s="74">
        <f t="shared" si="9"/>
        <v>440520</v>
      </c>
      <c r="L25" s="25">
        <f t="shared" si="1"/>
        <v>0</v>
      </c>
      <c r="M25" s="25">
        <f t="shared" si="2"/>
        <v>0</v>
      </c>
      <c r="N25" s="25">
        <f t="shared" si="3"/>
        <v>302280</v>
      </c>
      <c r="O25" s="25">
        <f t="shared" si="4"/>
        <v>0</v>
      </c>
      <c r="P25" s="75">
        <f t="shared" si="5"/>
        <v>0</v>
      </c>
      <c r="Q25" s="25">
        <f t="shared" si="6"/>
        <v>1188864</v>
      </c>
      <c r="R25" s="25">
        <f t="shared" si="7"/>
        <v>0</v>
      </c>
      <c r="S25" s="76">
        <f t="shared" si="8"/>
        <v>1491144</v>
      </c>
    </row>
    <row r="26" spans="2:19" s="10" customFormat="1" ht="32.25" customHeight="1" x14ac:dyDescent="0.15">
      <c r="B26" s="72" t="s">
        <v>65</v>
      </c>
      <c r="C26" s="73">
        <v>238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74">
        <f t="shared" si="9"/>
        <v>0</v>
      </c>
      <c r="L26" s="25">
        <f t="shared" si="1"/>
        <v>0</v>
      </c>
      <c r="M26" s="25">
        <f t="shared" si="2"/>
        <v>0</v>
      </c>
      <c r="N26" s="25">
        <f t="shared" si="3"/>
        <v>0</v>
      </c>
      <c r="O26" s="25">
        <f t="shared" si="4"/>
        <v>0</v>
      </c>
      <c r="P26" s="75">
        <f t="shared" si="5"/>
        <v>0</v>
      </c>
      <c r="Q26" s="25">
        <f t="shared" si="6"/>
        <v>0</v>
      </c>
      <c r="R26" s="25">
        <f t="shared" si="7"/>
        <v>0</v>
      </c>
      <c r="S26" s="76">
        <f t="shared" si="8"/>
        <v>0</v>
      </c>
    </row>
    <row r="27" spans="2:19" s="10" customFormat="1" ht="32.25" customHeight="1" x14ac:dyDescent="0.15">
      <c r="B27" s="72" t="s">
        <v>57</v>
      </c>
      <c r="C27" s="73">
        <v>302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74">
        <f t="shared" si="9"/>
        <v>0</v>
      </c>
      <c r="L27" s="25">
        <f t="shared" si="1"/>
        <v>0</v>
      </c>
      <c r="M27" s="25">
        <f t="shared" si="2"/>
        <v>0</v>
      </c>
      <c r="N27" s="25">
        <f t="shared" si="3"/>
        <v>0</v>
      </c>
      <c r="O27" s="25">
        <f t="shared" si="4"/>
        <v>0</v>
      </c>
      <c r="P27" s="75">
        <f t="shared" si="5"/>
        <v>0</v>
      </c>
      <c r="Q27" s="25">
        <f t="shared" si="6"/>
        <v>0</v>
      </c>
      <c r="R27" s="25">
        <f t="shared" si="7"/>
        <v>0</v>
      </c>
      <c r="S27" s="76">
        <f t="shared" si="8"/>
        <v>0</v>
      </c>
    </row>
    <row r="28" spans="2:19" s="10" customFormat="1" ht="32.25" customHeight="1" x14ac:dyDescent="0.15">
      <c r="B28" s="103" t="s">
        <v>68</v>
      </c>
      <c r="C28" s="73">
        <v>304</v>
      </c>
      <c r="D28" s="24">
        <v>12409</v>
      </c>
      <c r="E28" s="24">
        <v>1175018</v>
      </c>
      <c r="F28" s="24">
        <v>5198343</v>
      </c>
      <c r="G28" s="24">
        <v>573240</v>
      </c>
      <c r="H28" s="24">
        <v>23040</v>
      </c>
      <c r="I28" s="24">
        <v>911511</v>
      </c>
      <c r="J28" s="24">
        <v>0</v>
      </c>
      <c r="K28" s="74">
        <f t="shared" si="9"/>
        <v>7893561</v>
      </c>
      <c r="L28" s="25">
        <f t="shared" si="1"/>
        <v>12409</v>
      </c>
      <c r="M28" s="25">
        <f t="shared" si="2"/>
        <v>2585039.6</v>
      </c>
      <c r="N28" s="25">
        <f t="shared" si="3"/>
        <v>5198343</v>
      </c>
      <c r="O28" s="25">
        <f t="shared" si="4"/>
        <v>2522256</v>
      </c>
      <c r="P28" s="75">
        <f t="shared" si="5"/>
        <v>25344.000000000004</v>
      </c>
      <c r="Q28" s="25">
        <f t="shared" si="6"/>
        <v>7838994.5999999996</v>
      </c>
      <c r="R28" s="25">
        <f t="shared" si="7"/>
        <v>0</v>
      </c>
      <c r="S28" s="76">
        <f t="shared" si="8"/>
        <v>18182386.199999999</v>
      </c>
    </row>
    <row r="29" spans="2:19" s="10" customFormat="1" ht="32.25" customHeight="1" x14ac:dyDescent="0.15">
      <c r="B29" s="72" t="s">
        <v>58</v>
      </c>
      <c r="C29" s="73">
        <v>305</v>
      </c>
      <c r="D29" s="24">
        <v>1550</v>
      </c>
      <c r="E29" s="24">
        <v>0</v>
      </c>
      <c r="F29" s="24">
        <v>0</v>
      </c>
      <c r="G29" s="24">
        <v>0</v>
      </c>
      <c r="H29" s="24">
        <v>0</v>
      </c>
      <c r="I29" s="24">
        <v>18000</v>
      </c>
      <c r="J29" s="24">
        <v>0</v>
      </c>
      <c r="K29" s="74">
        <f t="shared" si="9"/>
        <v>19550</v>
      </c>
      <c r="L29" s="25">
        <f t="shared" si="1"/>
        <v>1550</v>
      </c>
      <c r="M29" s="25">
        <f t="shared" si="2"/>
        <v>0</v>
      </c>
      <c r="N29" s="25">
        <f t="shared" si="3"/>
        <v>0</v>
      </c>
      <c r="O29" s="25">
        <f t="shared" si="4"/>
        <v>0</v>
      </c>
      <c r="P29" s="75">
        <f t="shared" si="5"/>
        <v>0</v>
      </c>
      <c r="Q29" s="25">
        <f t="shared" si="6"/>
        <v>154800</v>
      </c>
      <c r="R29" s="25">
        <f t="shared" si="7"/>
        <v>0</v>
      </c>
      <c r="S29" s="76">
        <f t="shared" si="8"/>
        <v>156350</v>
      </c>
    </row>
    <row r="30" spans="2:19" s="10" customFormat="1" ht="32.25" customHeight="1" x14ac:dyDescent="0.15">
      <c r="B30" s="72" t="s">
        <v>66</v>
      </c>
      <c r="C30" s="73">
        <v>407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74">
        <f t="shared" si="9"/>
        <v>0</v>
      </c>
      <c r="L30" s="25">
        <f t="shared" si="1"/>
        <v>0</v>
      </c>
      <c r="M30" s="25">
        <f t="shared" si="2"/>
        <v>0</v>
      </c>
      <c r="N30" s="25">
        <f t="shared" si="3"/>
        <v>0</v>
      </c>
      <c r="O30" s="25">
        <f t="shared" si="4"/>
        <v>0</v>
      </c>
      <c r="P30" s="75">
        <f t="shared" si="5"/>
        <v>0</v>
      </c>
      <c r="Q30" s="25">
        <f t="shared" si="6"/>
        <v>0</v>
      </c>
      <c r="R30" s="25">
        <f t="shared" si="7"/>
        <v>0</v>
      </c>
      <c r="S30" s="76">
        <f t="shared" si="8"/>
        <v>0</v>
      </c>
    </row>
    <row r="31" spans="2:19" s="10" customFormat="1" ht="32.25" customHeight="1" x14ac:dyDescent="0.15">
      <c r="B31" s="72" t="s">
        <v>59</v>
      </c>
      <c r="C31" s="73">
        <v>410</v>
      </c>
      <c r="D31" s="24">
        <v>38</v>
      </c>
      <c r="E31" s="24">
        <v>0</v>
      </c>
      <c r="F31" s="24">
        <v>667296</v>
      </c>
      <c r="G31" s="24">
        <v>59950</v>
      </c>
      <c r="H31" s="24">
        <v>67200</v>
      </c>
      <c r="I31" s="24">
        <v>331600</v>
      </c>
      <c r="J31" s="24">
        <v>22400</v>
      </c>
      <c r="K31" s="74">
        <f t="shared" si="9"/>
        <v>1148484</v>
      </c>
      <c r="L31" s="25">
        <f t="shared" si="1"/>
        <v>38</v>
      </c>
      <c r="M31" s="25">
        <f t="shared" si="2"/>
        <v>0</v>
      </c>
      <c r="N31" s="25">
        <f t="shared" si="3"/>
        <v>667296</v>
      </c>
      <c r="O31" s="25">
        <f t="shared" si="4"/>
        <v>263780</v>
      </c>
      <c r="P31" s="75">
        <f t="shared" si="5"/>
        <v>73920</v>
      </c>
      <c r="Q31" s="25">
        <f t="shared" si="6"/>
        <v>2851760</v>
      </c>
      <c r="R31" s="25">
        <f t="shared" si="7"/>
        <v>26880</v>
      </c>
      <c r="S31" s="76">
        <f t="shared" si="8"/>
        <v>3883674</v>
      </c>
    </row>
    <row r="32" spans="2:19" s="10" customFormat="1" ht="32.25" customHeight="1" x14ac:dyDescent="0.15">
      <c r="B32" s="72" t="s">
        <v>60</v>
      </c>
      <c r="C32" s="73">
        <v>413</v>
      </c>
      <c r="D32" s="24">
        <v>0</v>
      </c>
      <c r="E32" s="24">
        <v>233500</v>
      </c>
      <c r="F32" s="24">
        <v>0</v>
      </c>
      <c r="G32" s="24">
        <v>690800</v>
      </c>
      <c r="H32" s="24">
        <v>0</v>
      </c>
      <c r="I32" s="24">
        <v>361900</v>
      </c>
      <c r="J32" s="24">
        <v>0</v>
      </c>
      <c r="K32" s="74">
        <f t="shared" si="9"/>
        <v>1286200</v>
      </c>
      <c r="L32" s="25">
        <f t="shared" si="1"/>
        <v>0</v>
      </c>
      <c r="M32" s="25">
        <f t="shared" si="2"/>
        <v>513700.00000000006</v>
      </c>
      <c r="N32" s="25">
        <f t="shared" si="3"/>
        <v>0</v>
      </c>
      <c r="O32" s="25">
        <f t="shared" si="4"/>
        <v>3039520.0000000005</v>
      </c>
      <c r="P32" s="75">
        <f t="shared" si="5"/>
        <v>0</v>
      </c>
      <c r="Q32" s="25">
        <f t="shared" si="6"/>
        <v>3112340</v>
      </c>
      <c r="R32" s="25">
        <f t="shared" si="7"/>
        <v>0</v>
      </c>
      <c r="S32" s="76">
        <f t="shared" si="8"/>
        <v>6665560</v>
      </c>
    </row>
    <row r="33" spans="2:20" s="10" customFormat="1" ht="36.75" customHeight="1" x14ac:dyDescent="0.15">
      <c r="B33" s="72" t="s">
        <v>61</v>
      </c>
      <c r="C33" s="73">
        <v>601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74">
        <f t="shared" si="9"/>
        <v>0</v>
      </c>
      <c r="L33" s="25">
        <f t="shared" si="1"/>
        <v>0</v>
      </c>
      <c r="M33" s="25">
        <f t="shared" si="2"/>
        <v>0</v>
      </c>
      <c r="N33" s="25">
        <f t="shared" si="3"/>
        <v>0</v>
      </c>
      <c r="O33" s="25">
        <f t="shared" si="4"/>
        <v>0</v>
      </c>
      <c r="P33" s="75">
        <f t="shared" si="5"/>
        <v>0</v>
      </c>
      <c r="Q33" s="25">
        <f t="shared" si="6"/>
        <v>0</v>
      </c>
      <c r="R33" s="25">
        <f t="shared" si="7"/>
        <v>0</v>
      </c>
      <c r="S33" s="76">
        <f t="shared" si="8"/>
        <v>0</v>
      </c>
    </row>
    <row r="34" spans="2:20" s="10" customFormat="1" ht="35.25" customHeight="1" x14ac:dyDescent="0.15">
      <c r="B34" s="77" t="s">
        <v>62</v>
      </c>
      <c r="C34" s="78"/>
      <c r="D34" s="71">
        <f t="shared" ref="D34:J34" si="10">SUM(D6:D33)</f>
        <v>826167</v>
      </c>
      <c r="E34" s="71">
        <f t="shared" si="10"/>
        <v>2469196</v>
      </c>
      <c r="F34" s="71">
        <f t="shared" si="10"/>
        <v>6187289</v>
      </c>
      <c r="G34" s="71">
        <f t="shared" si="10"/>
        <v>2514370</v>
      </c>
      <c r="H34" s="71">
        <f t="shared" si="10"/>
        <v>4223533</v>
      </c>
      <c r="I34" s="71">
        <f t="shared" si="10"/>
        <v>10681975</v>
      </c>
      <c r="J34" s="71">
        <f t="shared" si="10"/>
        <v>22400</v>
      </c>
      <c r="K34" s="74">
        <f t="shared" si="9"/>
        <v>26924930</v>
      </c>
      <c r="L34" s="76">
        <f>SUM(L6:L33)</f>
        <v>826167</v>
      </c>
      <c r="M34" s="76">
        <f>SUM(M6:M33)</f>
        <v>5432231.2000000002</v>
      </c>
      <c r="N34" s="76">
        <f>SUM(N6:N33)</f>
        <v>6187289</v>
      </c>
      <c r="O34" s="76">
        <f>SUM(O6:O33)</f>
        <v>11063228</v>
      </c>
      <c r="P34" s="76">
        <f t="shared" ref="P34:R34" si="11">SUM(P6:P33)</f>
        <v>4645886.3000000007</v>
      </c>
      <c r="Q34" s="76">
        <f t="shared" si="11"/>
        <v>91864985</v>
      </c>
      <c r="R34" s="76">
        <f t="shared" si="11"/>
        <v>26880</v>
      </c>
      <c r="S34" s="76">
        <f t="shared" si="8"/>
        <v>120046666.5</v>
      </c>
    </row>
    <row r="35" spans="2:20" s="10" customFormat="1" ht="14.1" customHeight="1" x14ac:dyDescent="0.15">
      <c r="B35" s="79"/>
      <c r="C35" s="11"/>
      <c r="D35" s="80">
        <v>1</v>
      </c>
      <c r="E35" s="80">
        <v>2.2000000000000002</v>
      </c>
      <c r="F35" s="80">
        <v>1</v>
      </c>
      <c r="G35" s="80">
        <v>4.4000000000000004</v>
      </c>
      <c r="H35" s="80">
        <v>1.1000000000000001</v>
      </c>
      <c r="I35" s="80">
        <v>8.6</v>
      </c>
      <c r="J35" s="80">
        <v>1.2</v>
      </c>
      <c r="K35" s="81"/>
      <c r="L35" s="12"/>
      <c r="M35" s="12"/>
      <c r="N35" s="12"/>
      <c r="O35" s="12"/>
      <c r="P35" s="12"/>
      <c r="Q35" s="12"/>
      <c r="R35" s="12"/>
      <c r="S35" s="12"/>
    </row>
    <row r="36" spans="2:20" ht="37.5" customHeight="1" x14ac:dyDescent="0.15">
      <c r="B36" s="82" t="s">
        <v>32</v>
      </c>
      <c r="C36" s="24" t="s">
        <v>38</v>
      </c>
      <c r="D36" s="25">
        <f>D34*1</f>
        <v>826167</v>
      </c>
      <c r="E36" s="25">
        <f>E34*2.2</f>
        <v>5432231.2000000002</v>
      </c>
      <c r="F36" s="25">
        <f>F34*1</f>
        <v>6187289</v>
      </c>
      <c r="G36" s="25">
        <f>G34*4.4</f>
        <v>11063228</v>
      </c>
      <c r="H36" s="25">
        <f>H34*1.1</f>
        <v>4645886.3000000007</v>
      </c>
      <c r="I36" s="25">
        <f>I34*8.6</f>
        <v>91864985</v>
      </c>
      <c r="J36" s="25">
        <f>J34*1.2</f>
        <v>26880</v>
      </c>
      <c r="K36" s="76">
        <f>SUM(D36:J36)</f>
        <v>120046666.5</v>
      </c>
      <c r="L36" s="13"/>
      <c r="M36" s="13"/>
      <c r="N36" s="13"/>
      <c r="O36" s="13"/>
      <c r="P36" s="83"/>
      <c r="Q36" s="13"/>
      <c r="R36" s="13"/>
      <c r="S36" s="13"/>
    </row>
    <row r="37" spans="2:20" ht="14.1" customHeight="1" x14ac:dyDescent="0.15">
      <c r="B37" s="2" t="s">
        <v>42</v>
      </c>
      <c r="C37" s="2" t="s">
        <v>33</v>
      </c>
      <c r="D37" s="2" t="s">
        <v>34</v>
      </c>
      <c r="E37" s="2" t="s">
        <v>35</v>
      </c>
      <c r="F37" s="2" t="s">
        <v>36</v>
      </c>
      <c r="G37" s="85" t="s">
        <v>43</v>
      </c>
      <c r="M37" s="7" t="s">
        <v>37</v>
      </c>
      <c r="N37" s="16" t="s">
        <v>11</v>
      </c>
      <c r="S37" s="1" t="s">
        <v>9</v>
      </c>
    </row>
    <row r="38" spans="2:20" s="60" customFormat="1" ht="32.25" customHeight="1" outlineLevel="1" x14ac:dyDescent="0.15">
      <c r="B38" s="2"/>
      <c r="C38" s="2"/>
      <c r="D38" s="2"/>
      <c r="E38" s="2"/>
      <c r="F38" s="2"/>
      <c r="G38" s="85"/>
      <c r="H38" s="2"/>
      <c r="I38" s="2"/>
      <c r="J38" s="2"/>
      <c r="K38" s="4"/>
      <c r="L38" s="5"/>
      <c r="M38" s="7"/>
      <c r="N38" s="16"/>
      <c r="O38" s="5"/>
      <c r="P38" s="5"/>
      <c r="Q38" s="5"/>
      <c r="R38" s="5"/>
      <c r="S38" s="1"/>
      <c r="T38" s="61"/>
    </row>
    <row r="39" spans="2:20" s="10" customFormat="1" ht="35.1" customHeight="1" x14ac:dyDescent="0.15">
      <c r="B39" s="93" t="s">
        <v>79</v>
      </c>
      <c r="C39" s="94"/>
      <c r="D39" s="94"/>
      <c r="E39" s="94"/>
      <c r="F39" s="94"/>
      <c r="G39" s="94"/>
      <c r="H39" s="94"/>
      <c r="I39" s="94"/>
      <c r="J39" s="94"/>
      <c r="K39" s="95"/>
      <c r="L39" s="96" t="s">
        <v>16</v>
      </c>
      <c r="M39" s="97"/>
      <c r="N39" s="97"/>
      <c r="O39" s="97"/>
      <c r="P39" s="97"/>
      <c r="Q39" s="97"/>
      <c r="R39" s="97"/>
      <c r="S39" s="98"/>
    </row>
    <row r="40" spans="2:20" s="10" customFormat="1" ht="42" customHeight="1" x14ac:dyDescent="0.15">
      <c r="B40" s="84"/>
      <c r="C40" s="84" t="s">
        <v>44</v>
      </c>
      <c r="D40" s="64" t="s">
        <v>7</v>
      </c>
      <c r="E40" s="62" t="s">
        <v>5</v>
      </c>
      <c r="F40" s="62" t="s">
        <v>2</v>
      </c>
      <c r="G40" s="62" t="s">
        <v>4</v>
      </c>
      <c r="H40" s="62" t="s">
        <v>0</v>
      </c>
      <c r="I40" s="62" t="s">
        <v>6</v>
      </c>
      <c r="J40" s="62" t="s">
        <v>3</v>
      </c>
      <c r="K40" s="65" t="s">
        <v>17</v>
      </c>
      <c r="L40" s="66" t="s">
        <v>18</v>
      </c>
      <c r="M40" s="66" t="s">
        <v>19</v>
      </c>
      <c r="N40" s="66" t="s">
        <v>20</v>
      </c>
      <c r="O40" s="66" t="s">
        <v>21</v>
      </c>
      <c r="P40" s="67" t="s">
        <v>22</v>
      </c>
      <c r="Q40" s="66" t="s">
        <v>23</v>
      </c>
      <c r="R40" s="66" t="s">
        <v>24</v>
      </c>
      <c r="S40" s="68" t="s">
        <v>25</v>
      </c>
    </row>
    <row r="41" spans="2:20" s="10" customFormat="1" ht="14.1" customHeight="1" x14ac:dyDescent="0.15">
      <c r="B41" s="73"/>
      <c r="C41" s="63" t="s">
        <v>45</v>
      </c>
      <c r="D41" s="87" t="s">
        <v>42</v>
      </c>
      <c r="E41" s="88" t="s">
        <v>26</v>
      </c>
      <c r="F41" s="88" t="s">
        <v>27</v>
      </c>
      <c r="G41" s="88" t="s">
        <v>28</v>
      </c>
      <c r="H41" s="88" t="s">
        <v>29</v>
      </c>
      <c r="I41" s="88" t="s">
        <v>30</v>
      </c>
      <c r="J41" s="63" t="s">
        <v>31</v>
      </c>
      <c r="K41" s="71" t="s">
        <v>38</v>
      </c>
      <c r="L41" s="69">
        <v>1</v>
      </c>
      <c r="M41" s="69">
        <v>2.2000000000000002</v>
      </c>
      <c r="N41" s="69">
        <v>1</v>
      </c>
      <c r="O41" s="69">
        <v>4.4000000000000004</v>
      </c>
      <c r="P41" s="70">
        <v>1.1000000000000001</v>
      </c>
      <c r="Q41" s="69">
        <v>8.6</v>
      </c>
      <c r="R41" s="69">
        <v>1.2</v>
      </c>
      <c r="S41" s="71" t="s">
        <v>38</v>
      </c>
    </row>
    <row r="42" spans="2:20" s="10" customFormat="1" ht="31.5" customHeight="1" x14ac:dyDescent="0.15">
      <c r="B42" s="72" t="s">
        <v>67</v>
      </c>
      <c r="C42" s="73">
        <v>105</v>
      </c>
      <c r="D42" s="24">
        <v>56567</v>
      </c>
      <c r="E42" s="24">
        <v>18000</v>
      </c>
      <c r="F42" s="24">
        <v>648</v>
      </c>
      <c r="G42" s="24">
        <v>2000</v>
      </c>
      <c r="H42" s="24">
        <v>310987</v>
      </c>
      <c r="I42" s="24">
        <v>0</v>
      </c>
      <c r="J42" s="24">
        <v>0</v>
      </c>
      <c r="K42" s="74">
        <f>SUM(D42:J42)</f>
        <v>388202</v>
      </c>
      <c r="L42" s="25">
        <f>D42*1</f>
        <v>56567</v>
      </c>
      <c r="M42" s="25">
        <f>E42*2.2</f>
        <v>39600</v>
      </c>
      <c r="N42" s="25">
        <f>F42*1</f>
        <v>648</v>
      </c>
      <c r="O42" s="25">
        <f>G42*4.4</f>
        <v>8800</v>
      </c>
      <c r="P42" s="75">
        <f>H42*1.1</f>
        <v>342085.7</v>
      </c>
      <c r="Q42" s="25">
        <f>I42*8.6</f>
        <v>0</v>
      </c>
      <c r="R42" s="25">
        <f>J42*1.2</f>
        <v>0</v>
      </c>
      <c r="S42" s="76">
        <f>SUM(L42:R42)</f>
        <v>447700.7</v>
      </c>
    </row>
    <row r="43" spans="2:20" s="10" customFormat="1" ht="31.5" customHeight="1" x14ac:dyDescent="0.15">
      <c r="B43" s="72" t="s">
        <v>46</v>
      </c>
      <c r="C43" s="73">
        <v>106</v>
      </c>
      <c r="D43" s="24">
        <v>7556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74">
        <f t="shared" ref="K43:K70" si="12">SUM(D43:J43)</f>
        <v>7556</v>
      </c>
      <c r="L43" s="25">
        <f t="shared" ref="L43:L69" si="13">D43*1</f>
        <v>7556</v>
      </c>
      <c r="M43" s="25">
        <f t="shared" ref="M43:M69" si="14">E43*2.2</f>
        <v>0</v>
      </c>
      <c r="N43" s="25">
        <f t="shared" ref="N43:N69" si="15">F43*1</f>
        <v>0</v>
      </c>
      <c r="O43" s="25">
        <f t="shared" ref="O43:O69" si="16">G43*4.4</f>
        <v>0</v>
      </c>
      <c r="P43" s="75">
        <f t="shared" ref="P43:P69" si="17">H43*1.1</f>
        <v>0</v>
      </c>
      <c r="Q43" s="25">
        <f t="shared" ref="Q43:Q69" si="18">I43*8.6</f>
        <v>0</v>
      </c>
      <c r="R43" s="25">
        <f t="shared" ref="R43:R69" si="19">J43*1.2</f>
        <v>0</v>
      </c>
      <c r="S43" s="76">
        <f t="shared" ref="S43:S70" si="20">SUM(L43:R43)</f>
        <v>7556</v>
      </c>
    </row>
    <row r="44" spans="2:20" s="10" customFormat="1" ht="31.5" customHeight="1" x14ac:dyDescent="0.15">
      <c r="B44" s="72" t="s">
        <v>70</v>
      </c>
      <c r="C44" s="73">
        <v>108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74">
        <f t="shared" si="12"/>
        <v>0</v>
      </c>
      <c r="L44" s="25">
        <f t="shared" si="13"/>
        <v>0</v>
      </c>
      <c r="M44" s="25">
        <f t="shared" si="14"/>
        <v>0</v>
      </c>
      <c r="N44" s="25">
        <f t="shared" si="15"/>
        <v>0</v>
      </c>
      <c r="O44" s="25">
        <f t="shared" si="16"/>
        <v>0</v>
      </c>
      <c r="P44" s="75">
        <f t="shared" si="17"/>
        <v>0</v>
      </c>
      <c r="Q44" s="25">
        <f t="shared" si="18"/>
        <v>0</v>
      </c>
      <c r="R44" s="25">
        <f t="shared" si="19"/>
        <v>0</v>
      </c>
      <c r="S44" s="76">
        <f t="shared" si="20"/>
        <v>0</v>
      </c>
    </row>
    <row r="45" spans="2:20" s="10" customFormat="1" ht="31.5" customHeight="1" x14ac:dyDescent="0.15">
      <c r="B45" s="72" t="s">
        <v>63</v>
      </c>
      <c r="C45" s="73">
        <v>110</v>
      </c>
      <c r="D45" s="24">
        <v>0</v>
      </c>
      <c r="E45" s="24">
        <v>0</v>
      </c>
      <c r="F45" s="24">
        <v>0</v>
      </c>
      <c r="G45" s="24">
        <v>0</v>
      </c>
      <c r="H45" s="24">
        <v>24328</v>
      </c>
      <c r="I45" s="24">
        <v>0</v>
      </c>
      <c r="J45" s="24">
        <v>0</v>
      </c>
      <c r="K45" s="74">
        <f t="shared" si="12"/>
        <v>24328</v>
      </c>
      <c r="L45" s="25">
        <f t="shared" si="13"/>
        <v>0</v>
      </c>
      <c r="M45" s="25">
        <f t="shared" si="14"/>
        <v>0</v>
      </c>
      <c r="N45" s="25">
        <f t="shared" si="15"/>
        <v>0</v>
      </c>
      <c r="O45" s="25">
        <f t="shared" si="16"/>
        <v>0</v>
      </c>
      <c r="P45" s="75">
        <f t="shared" si="17"/>
        <v>26760.800000000003</v>
      </c>
      <c r="Q45" s="25">
        <f t="shared" si="18"/>
        <v>0</v>
      </c>
      <c r="R45" s="25">
        <f t="shared" si="19"/>
        <v>0</v>
      </c>
      <c r="S45" s="76">
        <f t="shared" si="20"/>
        <v>26760.800000000003</v>
      </c>
    </row>
    <row r="46" spans="2:20" s="10" customFormat="1" ht="31.5" customHeight="1" x14ac:dyDescent="0.15">
      <c r="B46" s="72" t="s">
        <v>47</v>
      </c>
      <c r="C46" s="73">
        <v>111</v>
      </c>
      <c r="D46" s="24">
        <v>0</v>
      </c>
      <c r="E46" s="24">
        <v>0</v>
      </c>
      <c r="F46" s="24">
        <v>0</v>
      </c>
      <c r="G46" s="24">
        <v>0</v>
      </c>
      <c r="H46" s="24">
        <v>140933</v>
      </c>
      <c r="I46" s="24">
        <v>0</v>
      </c>
      <c r="J46" s="24">
        <v>0</v>
      </c>
      <c r="K46" s="74">
        <f t="shared" si="12"/>
        <v>140933</v>
      </c>
      <c r="L46" s="25">
        <f t="shared" si="13"/>
        <v>0</v>
      </c>
      <c r="M46" s="25">
        <f t="shared" si="14"/>
        <v>0</v>
      </c>
      <c r="N46" s="25">
        <f t="shared" si="15"/>
        <v>0</v>
      </c>
      <c r="O46" s="25">
        <f t="shared" si="16"/>
        <v>0</v>
      </c>
      <c r="P46" s="75">
        <f t="shared" si="17"/>
        <v>155026.30000000002</v>
      </c>
      <c r="Q46" s="25">
        <f t="shared" si="18"/>
        <v>0</v>
      </c>
      <c r="R46" s="25">
        <f t="shared" si="19"/>
        <v>0</v>
      </c>
      <c r="S46" s="76">
        <f t="shared" si="20"/>
        <v>155026.30000000002</v>
      </c>
    </row>
    <row r="47" spans="2:20" s="10" customFormat="1" ht="31.5" customHeight="1" x14ac:dyDescent="0.15">
      <c r="B47" s="72" t="s">
        <v>75</v>
      </c>
      <c r="C47" s="73">
        <v>113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74">
        <f>SUM(D47:J47)</f>
        <v>0</v>
      </c>
      <c r="L47" s="25">
        <f t="shared" si="13"/>
        <v>0</v>
      </c>
      <c r="M47" s="25">
        <f t="shared" si="14"/>
        <v>0</v>
      </c>
      <c r="N47" s="25">
        <f t="shared" si="15"/>
        <v>0</v>
      </c>
      <c r="O47" s="25">
        <f t="shared" si="16"/>
        <v>0</v>
      </c>
      <c r="P47" s="75">
        <f t="shared" si="17"/>
        <v>0</v>
      </c>
      <c r="Q47" s="25">
        <f t="shared" si="18"/>
        <v>0</v>
      </c>
      <c r="R47" s="25">
        <f t="shared" si="19"/>
        <v>0</v>
      </c>
      <c r="S47" s="76">
        <f t="shared" si="20"/>
        <v>0</v>
      </c>
    </row>
    <row r="48" spans="2:20" s="10" customFormat="1" ht="31.5" customHeight="1" x14ac:dyDescent="0.15">
      <c r="B48" s="72" t="s">
        <v>72</v>
      </c>
      <c r="C48" s="73">
        <v>117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74">
        <f>SUM(D48:J48)</f>
        <v>0</v>
      </c>
      <c r="L48" s="25">
        <f t="shared" si="13"/>
        <v>0</v>
      </c>
      <c r="M48" s="25">
        <f t="shared" si="14"/>
        <v>0</v>
      </c>
      <c r="N48" s="25">
        <f t="shared" si="15"/>
        <v>0</v>
      </c>
      <c r="O48" s="25">
        <f t="shared" si="16"/>
        <v>0</v>
      </c>
      <c r="P48" s="75">
        <f t="shared" si="17"/>
        <v>0</v>
      </c>
      <c r="Q48" s="25">
        <f t="shared" si="18"/>
        <v>0</v>
      </c>
      <c r="R48" s="25">
        <f t="shared" si="19"/>
        <v>0</v>
      </c>
      <c r="S48" s="76">
        <f t="shared" si="20"/>
        <v>0</v>
      </c>
    </row>
    <row r="49" spans="2:19" s="10" customFormat="1" ht="31.5" customHeight="1" x14ac:dyDescent="0.15">
      <c r="B49" s="72" t="s">
        <v>48</v>
      </c>
      <c r="C49" s="73">
        <v>123</v>
      </c>
      <c r="D49" s="24">
        <v>0</v>
      </c>
      <c r="E49" s="91">
        <v>0</v>
      </c>
      <c r="F49" s="24">
        <v>0</v>
      </c>
      <c r="G49" s="24">
        <v>22400</v>
      </c>
      <c r="H49" s="24">
        <v>0</v>
      </c>
      <c r="I49" s="24">
        <v>95000</v>
      </c>
      <c r="J49" s="24">
        <v>0</v>
      </c>
      <c r="K49" s="74">
        <f t="shared" si="12"/>
        <v>117400</v>
      </c>
      <c r="L49" s="25">
        <f t="shared" si="13"/>
        <v>0</v>
      </c>
      <c r="M49" s="25">
        <f t="shared" si="14"/>
        <v>0</v>
      </c>
      <c r="N49" s="25">
        <f t="shared" si="15"/>
        <v>0</v>
      </c>
      <c r="O49" s="25">
        <f t="shared" si="16"/>
        <v>98560.000000000015</v>
      </c>
      <c r="P49" s="75">
        <f t="shared" si="17"/>
        <v>0</v>
      </c>
      <c r="Q49" s="25">
        <f t="shared" si="18"/>
        <v>817000</v>
      </c>
      <c r="R49" s="25">
        <f t="shared" si="19"/>
        <v>0</v>
      </c>
      <c r="S49" s="76">
        <f t="shared" si="20"/>
        <v>915560</v>
      </c>
    </row>
    <row r="50" spans="2:19" s="10" customFormat="1" ht="31.5" customHeight="1" x14ac:dyDescent="0.15">
      <c r="B50" s="72" t="s">
        <v>76</v>
      </c>
      <c r="C50" s="73">
        <v>203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15420</v>
      </c>
      <c r="J50" s="24">
        <v>0</v>
      </c>
      <c r="K50" s="74">
        <f t="shared" si="12"/>
        <v>15420</v>
      </c>
      <c r="L50" s="25">
        <f t="shared" si="13"/>
        <v>0</v>
      </c>
      <c r="M50" s="25">
        <f t="shared" si="14"/>
        <v>0</v>
      </c>
      <c r="N50" s="25">
        <f t="shared" si="15"/>
        <v>0</v>
      </c>
      <c r="O50" s="25">
        <f t="shared" si="16"/>
        <v>0</v>
      </c>
      <c r="P50" s="75">
        <f t="shared" si="17"/>
        <v>0</v>
      </c>
      <c r="Q50" s="25">
        <f t="shared" si="18"/>
        <v>132612</v>
      </c>
      <c r="R50" s="25">
        <f t="shared" si="19"/>
        <v>0</v>
      </c>
      <c r="S50" s="76">
        <f t="shared" si="20"/>
        <v>132612</v>
      </c>
    </row>
    <row r="51" spans="2:19" s="10" customFormat="1" ht="31.5" customHeight="1" x14ac:dyDescent="0.15">
      <c r="B51" s="72" t="s">
        <v>49</v>
      </c>
      <c r="C51" s="73">
        <v>204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74">
        <f t="shared" si="12"/>
        <v>0</v>
      </c>
      <c r="L51" s="25">
        <f t="shared" si="13"/>
        <v>0</v>
      </c>
      <c r="M51" s="25">
        <f t="shared" si="14"/>
        <v>0</v>
      </c>
      <c r="N51" s="25">
        <f t="shared" si="15"/>
        <v>0</v>
      </c>
      <c r="O51" s="25">
        <f t="shared" si="16"/>
        <v>0</v>
      </c>
      <c r="P51" s="75">
        <f t="shared" si="17"/>
        <v>0</v>
      </c>
      <c r="Q51" s="25">
        <f t="shared" si="18"/>
        <v>0</v>
      </c>
      <c r="R51" s="25">
        <f t="shared" si="19"/>
        <v>0</v>
      </c>
      <c r="S51" s="76">
        <f t="shared" si="20"/>
        <v>0</v>
      </c>
    </row>
    <row r="52" spans="2:19" s="10" customFormat="1" ht="31.5" customHeight="1" x14ac:dyDescent="0.15">
      <c r="B52" s="72" t="s">
        <v>50</v>
      </c>
      <c r="C52" s="73">
        <v>207</v>
      </c>
      <c r="D52" s="24">
        <v>0</v>
      </c>
      <c r="E52" s="24">
        <v>0</v>
      </c>
      <c r="F52" s="24">
        <v>0</v>
      </c>
      <c r="G52" s="24">
        <v>21600</v>
      </c>
      <c r="H52" s="24">
        <v>0</v>
      </c>
      <c r="I52" s="24">
        <v>195500</v>
      </c>
      <c r="J52" s="24">
        <v>0</v>
      </c>
      <c r="K52" s="74">
        <f t="shared" si="12"/>
        <v>217100</v>
      </c>
      <c r="L52" s="25">
        <f t="shared" si="13"/>
        <v>0</v>
      </c>
      <c r="M52" s="25">
        <f t="shared" si="14"/>
        <v>0</v>
      </c>
      <c r="N52" s="25">
        <f t="shared" si="15"/>
        <v>0</v>
      </c>
      <c r="O52" s="25">
        <f t="shared" si="16"/>
        <v>95040.000000000015</v>
      </c>
      <c r="P52" s="75">
        <f t="shared" si="17"/>
        <v>0</v>
      </c>
      <c r="Q52" s="25">
        <f t="shared" si="18"/>
        <v>1681300</v>
      </c>
      <c r="R52" s="25">
        <f t="shared" si="19"/>
        <v>0</v>
      </c>
      <c r="S52" s="76">
        <f t="shared" si="20"/>
        <v>1776340</v>
      </c>
    </row>
    <row r="53" spans="2:19" s="10" customFormat="1" ht="31.5" customHeight="1" x14ac:dyDescent="0.15">
      <c r="B53" s="72" t="s">
        <v>51</v>
      </c>
      <c r="C53" s="73">
        <v>208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25000</v>
      </c>
      <c r="J53" s="24">
        <v>0</v>
      </c>
      <c r="K53" s="74">
        <f t="shared" si="12"/>
        <v>25000</v>
      </c>
      <c r="L53" s="25">
        <f t="shared" si="13"/>
        <v>0</v>
      </c>
      <c r="M53" s="25">
        <f t="shared" si="14"/>
        <v>0</v>
      </c>
      <c r="N53" s="25">
        <f t="shared" si="15"/>
        <v>0</v>
      </c>
      <c r="O53" s="25">
        <f t="shared" si="16"/>
        <v>0</v>
      </c>
      <c r="P53" s="75">
        <f t="shared" si="17"/>
        <v>0</v>
      </c>
      <c r="Q53" s="25">
        <f t="shared" si="18"/>
        <v>215000</v>
      </c>
      <c r="R53" s="25">
        <f t="shared" si="19"/>
        <v>0</v>
      </c>
      <c r="S53" s="76">
        <f t="shared" si="20"/>
        <v>215000</v>
      </c>
    </row>
    <row r="54" spans="2:19" s="10" customFormat="1" ht="31.5" customHeight="1" x14ac:dyDescent="0.15">
      <c r="B54" s="72" t="s">
        <v>52</v>
      </c>
      <c r="C54" s="73">
        <v>210</v>
      </c>
      <c r="D54" s="24">
        <v>0</v>
      </c>
      <c r="E54" s="24">
        <v>0</v>
      </c>
      <c r="F54" s="24">
        <v>0</v>
      </c>
      <c r="G54" s="24">
        <v>200</v>
      </c>
      <c r="H54" s="24">
        <v>0</v>
      </c>
      <c r="I54" s="24">
        <v>85300</v>
      </c>
      <c r="J54" s="24">
        <v>0</v>
      </c>
      <c r="K54" s="74">
        <f t="shared" si="12"/>
        <v>85500</v>
      </c>
      <c r="L54" s="25">
        <f t="shared" si="13"/>
        <v>0</v>
      </c>
      <c r="M54" s="25">
        <f t="shared" si="14"/>
        <v>0</v>
      </c>
      <c r="N54" s="25">
        <f t="shared" si="15"/>
        <v>0</v>
      </c>
      <c r="O54" s="25">
        <f t="shared" si="16"/>
        <v>880.00000000000011</v>
      </c>
      <c r="P54" s="75">
        <f t="shared" si="17"/>
        <v>0</v>
      </c>
      <c r="Q54" s="25">
        <f t="shared" si="18"/>
        <v>733580</v>
      </c>
      <c r="R54" s="25">
        <f t="shared" si="19"/>
        <v>0</v>
      </c>
      <c r="S54" s="76">
        <f t="shared" si="20"/>
        <v>734460</v>
      </c>
    </row>
    <row r="55" spans="2:19" s="10" customFormat="1" ht="31.5" customHeight="1" x14ac:dyDescent="0.15">
      <c r="B55" s="72" t="s">
        <v>53</v>
      </c>
      <c r="C55" s="73">
        <v>213</v>
      </c>
      <c r="D55" s="24">
        <v>4126</v>
      </c>
      <c r="E55" s="24">
        <v>0</v>
      </c>
      <c r="F55" s="24">
        <v>0</v>
      </c>
      <c r="G55" s="24">
        <v>0</v>
      </c>
      <c r="H55" s="24">
        <v>0</v>
      </c>
      <c r="I55" s="24">
        <v>50000</v>
      </c>
      <c r="J55" s="24">
        <v>0</v>
      </c>
      <c r="K55" s="74">
        <f t="shared" si="12"/>
        <v>54126</v>
      </c>
      <c r="L55" s="25">
        <f t="shared" si="13"/>
        <v>4126</v>
      </c>
      <c r="M55" s="25">
        <f t="shared" si="14"/>
        <v>0</v>
      </c>
      <c r="N55" s="25">
        <f t="shared" si="15"/>
        <v>0</v>
      </c>
      <c r="O55" s="25">
        <f t="shared" si="16"/>
        <v>0</v>
      </c>
      <c r="P55" s="75">
        <f t="shared" si="17"/>
        <v>0</v>
      </c>
      <c r="Q55" s="25">
        <f t="shared" si="18"/>
        <v>430000</v>
      </c>
      <c r="R55" s="25">
        <f t="shared" si="19"/>
        <v>0</v>
      </c>
      <c r="S55" s="76">
        <f t="shared" si="20"/>
        <v>434126</v>
      </c>
    </row>
    <row r="56" spans="2:19" s="10" customFormat="1" ht="31.5" customHeight="1" x14ac:dyDescent="0.15">
      <c r="B56" s="72" t="s">
        <v>54</v>
      </c>
      <c r="C56" s="73">
        <v>218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74">
        <f t="shared" si="12"/>
        <v>0</v>
      </c>
      <c r="L56" s="25">
        <f t="shared" si="13"/>
        <v>0</v>
      </c>
      <c r="M56" s="25">
        <f t="shared" si="14"/>
        <v>0</v>
      </c>
      <c r="N56" s="25">
        <f t="shared" si="15"/>
        <v>0</v>
      </c>
      <c r="O56" s="25">
        <f t="shared" si="16"/>
        <v>0</v>
      </c>
      <c r="P56" s="75">
        <f t="shared" si="17"/>
        <v>0</v>
      </c>
      <c r="Q56" s="25">
        <f t="shared" si="18"/>
        <v>0</v>
      </c>
      <c r="R56" s="25">
        <f t="shared" si="19"/>
        <v>0</v>
      </c>
      <c r="S56" s="76">
        <f t="shared" si="20"/>
        <v>0</v>
      </c>
    </row>
    <row r="57" spans="2:19" s="10" customFormat="1" ht="31.5" customHeight="1" x14ac:dyDescent="0.15">
      <c r="B57" s="72" t="s">
        <v>55</v>
      </c>
      <c r="C57" s="73">
        <v>220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194900</v>
      </c>
      <c r="J57" s="24">
        <v>0</v>
      </c>
      <c r="K57" s="74">
        <f t="shared" si="12"/>
        <v>194900</v>
      </c>
      <c r="L57" s="25">
        <f t="shared" si="13"/>
        <v>0</v>
      </c>
      <c r="M57" s="25">
        <f t="shared" si="14"/>
        <v>0</v>
      </c>
      <c r="N57" s="25">
        <f t="shared" si="15"/>
        <v>0</v>
      </c>
      <c r="O57" s="25">
        <f t="shared" si="16"/>
        <v>0</v>
      </c>
      <c r="P57" s="75">
        <f t="shared" si="17"/>
        <v>0</v>
      </c>
      <c r="Q57" s="25">
        <f t="shared" si="18"/>
        <v>1676140</v>
      </c>
      <c r="R57" s="25">
        <f t="shared" si="19"/>
        <v>0</v>
      </c>
      <c r="S57" s="76">
        <f t="shared" si="20"/>
        <v>1676140</v>
      </c>
    </row>
    <row r="58" spans="2:19" s="10" customFormat="1" ht="31.5" customHeight="1" x14ac:dyDescent="0.15">
      <c r="B58" s="72" t="s">
        <v>56</v>
      </c>
      <c r="C58" s="73">
        <v>223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84920</v>
      </c>
      <c r="J58" s="24">
        <v>0</v>
      </c>
      <c r="K58" s="74">
        <f t="shared" si="12"/>
        <v>84920</v>
      </c>
      <c r="L58" s="25">
        <f t="shared" si="13"/>
        <v>0</v>
      </c>
      <c r="M58" s="25">
        <f t="shared" si="14"/>
        <v>0</v>
      </c>
      <c r="N58" s="25">
        <f t="shared" si="15"/>
        <v>0</v>
      </c>
      <c r="O58" s="25">
        <f t="shared" si="16"/>
        <v>0</v>
      </c>
      <c r="P58" s="75">
        <f t="shared" si="17"/>
        <v>0</v>
      </c>
      <c r="Q58" s="25">
        <f t="shared" si="18"/>
        <v>730312</v>
      </c>
      <c r="R58" s="25">
        <f t="shared" si="19"/>
        <v>0</v>
      </c>
      <c r="S58" s="76">
        <f t="shared" si="20"/>
        <v>730312</v>
      </c>
    </row>
    <row r="59" spans="2:19" s="10" customFormat="1" ht="31.5" customHeight="1" x14ac:dyDescent="0.15">
      <c r="B59" s="72" t="s">
        <v>64</v>
      </c>
      <c r="C59" s="73">
        <v>224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74">
        <f t="shared" si="12"/>
        <v>0</v>
      </c>
      <c r="L59" s="25">
        <f t="shared" si="13"/>
        <v>0</v>
      </c>
      <c r="M59" s="25">
        <f t="shared" si="14"/>
        <v>0</v>
      </c>
      <c r="N59" s="25">
        <f t="shared" si="15"/>
        <v>0</v>
      </c>
      <c r="O59" s="25">
        <f t="shared" si="16"/>
        <v>0</v>
      </c>
      <c r="P59" s="75">
        <f t="shared" si="17"/>
        <v>0</v>
      </c>
      <c r="Q59" s="25">
        <f t="shared" si="18"/>
        <v>0</v>
      </c>
      <c r="R59" s="25">
        <f t="shared" si="19"/>
        <v>0</v>
      </c>
      <c r="S59" s="76">
        <f t="shared" si="20"/>
        <v>0</v>
      </c>
    </row>
    <row r="60" spans="2:19" s="10" customFormat="1" ht="31.5" customHeight="1" x14ac:dyDescent="0.15">
      <c r="B60" s="72" t="s">
        <v>77</v>
      </c>
      <c r="C60" s="73">
        <v>236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74">
        <f t="shared" si="12"/>
        <v>0</v>
      </c>
      <c r="L60" s="25">
        <f t="shared" si="13"/>
        <v>0</v>
      </c>
      <c r="M60" s="25">
        <f t="shared" si="14"/>
        <v>0</v>
      </c>
      <c r="N60" s="25">
        <f t="shared" si="15"/>
        <v>0</v>
      </c>
      <c r="O60" s="25">
        <f t="shared" si="16"/>
        <v>0</v>
      </c>
      <c r="P60" s="75">
        <f t="shared" si="17"/>
        <v>0</v>
      </c>
      <c r="Q60" s="25">
        <f t="shared" si="18"/>
        <v>0</v>
      </c>
      <c r="R60" s="25">
        <f t="shared" si="19"/>
        <v>0</v>
      </c>
      <c r="S60" s="76">
        <f t="shared" si="20"/>
        <v>0</v>
      </c>
    </row>
    <row r="61" spans="2:19" s="10" customFormat="1" ht="31.5" customHeight="1" x14ac:dyDescent="0.15">
      <c r="B61" s="72" t="s">
        <v>78</v>
      </c>
      <c r="C61" s="73">
        <v>237</v>
      </c>
      <c r="D61" s="24">
        <v>0</v>
      </c>
      <c r="E61" s="24">
        <v>0</v>
      </c>
      <c r="F61" s="24">
        <v>64800</v>
      </c>
      <c r="G61" s="24">
        <v>0</v>
      </c>
      <c r="H61" s="24">
        <v>0</v>
      </c>
      <c r="I61" s="24">
        <v>0</v>
      </c>
      <c r="J61" s="24">
        <v>0</v>
      </c>
      <c r="K61" s="74">
        <f t="shared" si="12"/>
        <v>64800</v>
      </c>
      <c r="L61" s="25">
        <f t="shared" si="13"/>
        <v>0</v>
      </c>
      <c r="M61" s="25">
        <f t="shared" si="14"/>
        <v>0</v>
      </c>
      <c r="N61" s="25">
        <f t="shared" si="15"/>
        <v>64800</v>
      </c>
      <c r="O61" s="25">
        <f t="shared" si="16"/>
        <v>0</v>
      </c>
      <c r="P61" s="75">
        <f t="shared" si="17"/>
        <v>0</v>
      </c>
      <c r="Q61" s="25">
        <f t="shared" si="18"/>
        <v>0</v>
      </c>
      <c r="R61" s="25">
        <f t="shared" si="19"/>
        <v>0</v>
      </c>
      <c r="S61" s="76">
        <f t="shared" si="20"/>
        <v>64800</v>
      </c>
    </row>
    <row r="62" spans="2:19" s="10" customFormat="1" ht="31.5" customHeight="1" x14ac:dyDescent="0.15">
      <c r="B62" s="72" t="s">
        <v>65</v>
      </c>
      <c r="C62" s="73">
        <v>238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74">
        <f t="shared" si="12"/>
        <v>0</v>
      </c>
      <c r="L62" s="25">
        <f t="shared" si="13"/>
        <v>0</v>
      </c>
      <c r="M62" s="25">
        <f t="shared" si="14"/>
        <v>0</v>
      </c>
      <c r="N62" s="25">
        <f t="shared" si="15"/>
        <v>0</v>
      </c>
      <c r="O62" s="25">
        <f t="shared" si="16"/>
        <v>0</v>
      </c>
      <c r="P62" s="75">
        <f t="shared" si="17"/>
        <v>0</v>
      </c>
      <c r="Q62" s="25">
        <f t="shared" si="18"/>
        <v>0</v>
      </c>
      <c r="R62" s="25">
        <f t="shared" si="19"/>
        <v>0</v>
      </c>
      <c r="S62" s="76">
        <f t="shared" si="20"/>
        <v>0</v>
      </c>
    </row>
    <row r="63" spans="2:19" s="10" customFormat="1" ht="31.5" customHeight="1" x14ac:dyDescent="0.15">
      <c r="B63" s="72" t="s">
        <v>57</v>
      </c>
      <c r="C63" s="73">
        <v>302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74">
        <f t="shared" si="12"/>
        <v>0</v>
      </c>
      <c r="L63" s="25">
        <f t="shared" si="13"/>
        <v>0</v>
      </c>
      <c r="M63" s="25">
        <f t="shared" si="14"/>
        <v>0</v>
      </c>
      <c r="N63" s="25">
        <f t="shared" si="15"/>
        <v>0</v>
      </c>
      <c r="O63" s="25">
        <f t="shared" si="16"/>
        <v>0</v>
      </c>
      <c r="P63" s="75">
        <f t="shared" si="17"/>
        <v>0</v>
      </c>
      <c r="Q63" s="25">
        <f t="shared" si="18"/>
        <v>0</v>
      </c>
      <c r="R63" s="25">
        <f t="shared" si="19"/>
        <v>0</v>
      </c>
      <c r="S63" s="76">
        <f t="shared" si="20"/>
        <v>0</v>
      </c>
    </row>
    <row r="64" spans="2:19" s="10" customFormat="1" ht="31.5" customHeight="1" x14ac:dyDescent="0.15">
      <c r="B64" s="103" t="s">
        <v>68</v>
      </c>
      <c r="C64" s="73">
        <v>304</v>
      </c>
      <c r="D64" s="24">
        <v>813</v>
      </c>
      <c r="E64" s="24">
        <v>56250</v>
      </c>
      <c r="F64" s="24">
        <v>357000</v>
      </c>
      <c r="G64" s="24">
        <v>0</v>
      </c>
      <c r="H64" s="24">
        <v>0</v>
      </c>
      <c r="I64" s="24">
        <v>37500</v>
      </c>
      <c r="J64" s="24">
        <v>0</v>
      </c>
      <c r="K64" s="74">
        <f t="shared" si="12"/>
        <v>451563</v>
      </c>
      <c r="L64" s="25">
        <f t="shared" si="13"/>
        <v>813</v>
      </c>
      <c r="M64" s="25">
        <f t="shared" si="14"/>
        <v>123750.00000000001</v>
      </c>
      <c r="N64" s="25">
        <f t="shared" si="15"/>
        <v>357000</v>
      </c>
      <c r="O64" s="25">
        <f t="shared" si="16"/>
        <v>0</v>
      </c>
      <c r="P64" s="75">
        <f t="shared" si="17"/>
        <v>0</v>
      </c>
      <c r="Q64" s="25">
        <f t="shared" si="18"/>
        <v>322500</v>
      </c>
      <c r="R64" s="25">
        <f t="shared" si="19"/>
        <v>0</v>
      </c>
      <c r="S64" s="76">
        <f t="shared" si="20"/>
        <v>804063</v>
      </c>
    </row>
    <row r="65" spans="2:19" s="10" customFormat="1" ht="31.5" customHeight="1" x14ac:dyDescent="0.15">
      <c r="B65" s="72" t="s">
        <v>58</v>
      </c>
      <c r="C65" s="73">
        <v>305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74">
        <f t="shared" si="12"/>
        <v>0</v>
      </c>
      <c r="L65" s="25">
        <f t="shared" si="13"/>
        <v>0</v>
      </c>
      <c r="M65" s="25">
        <f t="shared" si="14"/>
        <v>0</v>
      </c>
      <c r="N65" s="25">
        <f t="shared" si="15"/>
        <v>0</v>
      </c>
      <c r="O65" s="25">
        <f t="shared" si="16"/>
        <v>0</v>
      </c>
      <c r="P65" s="75">
        <f t="shared" si="17"/>
        <v>0</v>
      </c>
      <c r="Q65" s="25">
        <f t="shared" si="18"/>
        <v>0</v>
      </c>
      <c r="R65" s="25">
        <f t="shared" si="19"/>
        <v>0</v>
      </c>
      <c r="S65" s="76">
        <f t="shared" si="20"/>
        <v>0</v>
      </c>
    </row>
    <row r="66" spans="2:19" s="10" customFormat="1" ht="31.5" customHeight="1" x14ac:dyDescent="0.15">
      <c r="B66" s="72" t="s">
        <v>66</v>
      </c>
      <c r="C66" s="73">
        <v>407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74">
        <f t="shared" si="12"/>
        <v>0</v>
      </c>
      <c r="L66" s="25">
        <f t="shared" si="13"/>
        <v>0</v>
      </c>
      <c r="M66" s="25">
        <f t="shared" si="14"/>
        <v>0</v>
      </c>
      <c r="N66" s="25">
        <f t="shared" si="15"/>
        <v>0</v>
      </c>
      <c r="O66" s="25">
        <f t="shared" si="16"/>
        <v>0</v>
      </c>
      <c r="P66" s="75">
        <f t="shared" si="17"/>
        <v>0</v>
      </c>
      <c r="Q66" s="25">
        <f t="shared" si="18"/>
        <v>0</v>
      </c>
      <c r="R66" s="25">
        <f t="shared" si="19"/>
        <v>0</v>
      </c>
      <c r="S66" s="76">
        <f t="shared" si="20"/>
        <v>0</v>
      </c>
    </row>
    <row r="67" spans="2:19" s="10" customFormat="1" ht="31.5" customHeight="1" x14ac:dyDescent="0.15">
      <c r="B67" s="72" t="s">
        <v>59</v>
      </c>
      <c r="C67" s="73">
        <v>410</v>
      </c>
      <c r="D67" s="24">
        <v>0</v>
      </c>
      <c r="E67" s="24">
        <v>0</v>
      </c>
      <c r="F67" s="24">
        <v>21600</v>
      </c>
      <c r="G67" s="24">
        <v>0</v>
      </c>
      <c r="H67" s="24">
        <v>0</v>
      </c>
      <c r="I67" s="24">
        <v>22400</v>
      </c>
      <c r="J67" s="24">
        <v>0</v>
      </c>
      <c r="K67" s="74">
        <f t="shared" si="12"/>
        <v>44000</v>
      </c>
      <c r="L67" s="25">
        <f t="shared" si="13"/>
        <v>0</v>
      </c>
      <c r="M67" s="25">
        <f t="shared" si="14"/>
        <v>0</v>
      </c>
      <c r="N67" s="25">
        <f t="shared" si="15"/>
        <v>21600</v>
      </c>
      <c r="O67" s="25">
        <f t="shared" si="16"/>
        <v>0</v>
      </c>
      <c r="P67" s="75">
        <f t="shared" si="17"/>
        <v>0</v>
      </c>
      <c r="Q67" s="25">
        <f t="shared" si="18"/>
        <v>192640</v>
      </c>
      <c r="R67" s="25">
        <f t="shared" si="19"/>
        <v>0</v>
      </c>
      <c r="S67" s="76">
        <f t="shared" si="20"/>
        <v>214240</v>
      </c>
    </row>
    <row r="68" spans="2:19" s="10" customFormat="1" ht="31.5" customHeight="1" x14ac:dyDescent="0.15">
      <c r="B68" s="72" t="s">
        <v>60</v>
      </c>
      <c r="C68" s="73">
        <v>413</v>
      </c>
      <c r="D68" s="24">
        <v>0</v>
      </c>
      <c r="E68" s="24">
        <v>46000</v>
      </c>
      <c r="F68" s="24">
        <v>0</v>
      </c>
      <c r="G68" s="24">
        <v>46000</v>
      </c>
      <c r="H68" s="24">
        <v>0</v>
      </c>
      <c r="I68" s="24">
        <v>46000</v>
      </c>
      <c r="J68" s="24">
        <v>0</v>
      </c>
      <c r="K68" s="74">
        <f t="shared" si="12"/>
        <v>138000</v>
      </c>
      <c r="L68" s="25">
        <f t="shared" si="13"/>
        <v>0</v>
      </c>
      <c r="M68" s="25">
        <f t="shared" si="14"/>
        <v>101200.00000000001</v>
      </c>
      <c r="N68" s="25">
        <f t="shared" si="15"/>
        <v>0</v>
      </c>
      <c r="O68" s="25">
        <f t="shared" si="16"/>
        <v>202400.00000000003</v>
      </c>
      <c r="P68" s="75">
        <f t="shared" si="17"/>
        <v>0</v>
      </c>
      <c r="Q68" s="25">
        <f t="shared" si="18"/>
        <v>395600</v>
      </c>
      <c r="R68" s="25">
        <f t="shared" si="19"/>
        <v>0</v>
      </c>
      <c r="S68" s="76">
        <f t="shared" si="20"/>
        <v>699200</v>
      </c>
    </row>
    <row r="69" spans="2:19" s="10" customFormat="1" ht="35.25" customHeight="1" x14ac:dyDescent="0.15">
      <c r="B69" s="72" t="s">
        <v>61</v>
      </c>
      <c r="C69" s="73">
        <v>601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74">
        <f t="shared" si="12"/>
        <v>0</v>
      </c>
      <c r="L69" s="25">
        <f t="shared" si="13"/>
        <v>0</v>
      </c>
      <c r="M69" s="25">
        <f t="shared" si="14"/>
        <v>0</v>
      </c>
      <c r="N69" s="25">
        <f t="shared" si="15"/>
        <v>0</v>
      </c>
      <c r="O69" s="25">
        <f t="shared" si="16"/>
        <v>0</v>
      </c>
      <c r="P69" s="75">
        <f t="shared" si="17"/>
        <v>0</v>
      </c>
      <c r="Q69" s="25">
        <f t="shared" si="18"/>
        <v>0</v>
      </c>
      <c r="R69" s="25">
        <f t="shared" si="19"/>
        <v>0</v>
      </c>
      <c r="S69" s="76">
        <f t="shared" si="20"/>
        <v>0</v>
      </c>
    </row>
    <row r="70" spans="2:19" s="10" customFormat="1" ht="35.25" customHeight="1" x14ac:dyDescent="0.15">
      <c r="B70" s="77" t="s">
        <v>62</v>
      </c>
      <c r="C70" s="78"/>
      <c r="D70" s="71">
        <f t="shared" ref="D70:J70" si="21">SUM(D42:D69)</f>
        <v>69062</v>
      </c>
      <c r="E70" s="71">
        <f t="shared" si="21"/>
        <v>120250</v>
      </c>
      <c r="F70" s="71">
        <f t="shared" si="21"/>
        <v>444048</v>
      </c>
      <c r="G70" s="71">
        <f t="shared" si="21"/>
        <v>92200</v>
      </c>
      <c r="H70" s="71">
        <f t="shared" si="21"/>
        <v>476248</v>
      </c>
      <c r="I70" s="71">
        <f t="shared" si="21"/>
        <v>851940</v>
      </c>
      <c r="J70" s="71">
        <f t="shared" si="21"/>
        <v>0</v>
      </c>
      <c r="K70" s="74">
        <f t="shared" si="12"/>
        <v>2053748</v>
      </c>
      <c r="L70" s="76">
        <f>SUM(L42:L69)</f>
        <v>69062</v>
      </c>
      <c r="M70" s="76">
        <f>SUM(M42:M69)</f>
        <v>264550</v>
      </c>
      <c r="N70" s="76">
        <f>SUM(N42:N69)</f>
        <v>444048</v>
      </c>
      <c r="O70" s="76">
        <f>SUM(O42:O69)</f>
        <v>405680.00000000006</v>
      </c>
      <c r="P70" s="76">
        <f t="shared" ref="P70:R70" si="22">SUM(P42:P69)</f>
        <v>523872.80000000005</v>
      </c>
      <c r="Q70" s="76">
        <f t="shared" si="22"/>
        <v>7326684</v>
      </c>
      <c r="R70" s="76">
        <f t="shared" si="22"/>
        <v>0</v>
      </c>
      <c r="S70" s="76">
        <f t="shared" si="20"/>
        <v>9033896.8000000007</v>
      </c>
    </row>
    <row r="71" spans="2:19" s="10" customFormat="1" ht="14.1" customHeight="1" x14ac:dyDescent="0.15">
      <c r="B71" s="79"/>
      <c r="C71" s="11"/>
      <c r="D71" s="80">
        <v>1</v>
      </c>
      <c r="E71" s="80">
        <v>2.2000000000000002</v>
      </c>
      <c r="F71" s="80">
        <v>1</v>
      </c>
      <c r="G71" s="80">
        <v>4.4000000000000004</v>
      </c>
      <c r="H71" s="80">
        <v>1.1000000000000001</v>
      </c>
      <c r="I71" s="80">
        <v>8.6</v>
      </c>
      <c r="J71" s="80">
        <v>1.2</v>
      </c>
      <c r="K71" s="81"/>
      <c r="L71" s="12"/>
      <c r="M71" s="12"/>
      <c r="N71" s="12"/>
      <c r="O71" s="12"/>
      <c r="P71" s="12"/>
      <c r="Q71" s="12"/>
      <c r="R71" s="12"/>
      <c r="S71" s="12"/>
    </row>
    <row r="72" spans="2:19" ht="37.5" customHeight="1" x14ac:dyDescent="0.15">
      <c r="B72" s="82" t="s">
        <v>32</v>
      </c>
      <c r="C72" s="24" t="s">
        <v>38</v>
      </c>
      <c r="D72" s="25">
        <f>D70*1</f>
        <v>69062</v>
      </c>
      <c r="E72" s="25">
        <f>E70*2.2</f>
        <v>264550</v>
      </c>
      <c r="F72" s="25">
        <f>F70*1</f>
        <v>444048</v>
      </c>
      <c r="G72" s="25">
        <f>G70*4.4</f>
        <v>405680.00000000006</v>
      </c>
      <c r="H72" s="25">
        <f>H70*1.1</f>
        <v>523872.80000000005</v>
      </c>
      <c r="I72" s="25">
        <f>I70*8.6</f>
        <v>7326684</v>
      </c>
      <c r="J72" s="25">
        <f>J70*1.2</f>
        <v>0</v>
      </c>
      <c r="K72" s="76">
        <f>SUM(D72:J72)</f>
        <v>9033896.8000000007</v>
      </c>
      <c r="L72" s="13"/>
      <c r="M72" s="13"/>
      <c r="N72" s="13"/>
      <c r="O72" s="13"/>
      <c r="P72" s="83"/>
      <c r="Q72" s="13"/>
      <c r="R72" s="13"/>
      <c r="S72" s="13"/>
    </row>
    <row r="73" spans="2:19" x14ac:dyDescent="0.15">
      <c r="B73" s="2" t="s">
        <v>42</v>
      </c>
      <c r="C73" s="2" t="s">
        <v>33</v>
      </c>
      <c r="D73" s="2" t="s">
        <v>34</v>
      </c>
      <c r="E73" s="2" t="s">
        <v>35</v>
      </c>
      <c r="F73" s="2" t="s">
        <v>36</v>
      </c>
      <c r="G73" s="85" t="s">
        <v>43</v>
      </c>
      <c r="M73" s="7" t="s">
        <v>37</v>
      </c>
      <c r="N73" s="16" t="s">
        <v>11</v>
      </c>
      <c r="S73" s="1" t="s">
        <v>9</v>
      </c>
    </row>
  </sheetData>
  <mergeCells count="5">
    <mergeCell ref="B39:K39"/>
    <mergeCell ref="L39:S39"/>
    <mergeCell ref="B1:S1"/>
    <mergeCell ref="B3:K3"/>
    <mergeCell ref="L3:S3"/>
  </mergeCells>
  <phoneticPr fontId="7"/>
  <printOptions horizontalCentered="1"/>
  <pageMargins left="0.19685039370078741" right="0.19685039370078741" top="0.70866141732283472" bottom="0.78740157480314965" header="0.11811023622047245" footer="0"/>
  <pageSetup paperSize="12" scale="44" orientation="portrait" r:id="rId1"/>
  <headerFooter>
    <oddHeader>&amp;L&amp;"-,太字"&amp;14
　　　【　資料　2　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K29"/>
  <sheetViews>
    <sheetView zoomScaleNormal="100" zoomScaleSheetLayoutView="88" workbookViewId="0">
      <selection activeCell="B10" sqref="B10"/>
    </sheetView>
  </sheetViews>
  <sheetFormatPr defaultRowHeight="14.25" x14ac:dyDescent="0.15"/>
  <cols>
    <col min="1" max="1" width="14.375" style="2" customWidth="1"/>
    <col min="2" max="2" width="15.375" style="4" customWidth="1"/>
    <col min="3" max="3" width="15.75" style="4" customWidth="1"/>
    <col min="4" max="4" width="13.125" style="5" customWidth="1"/>
    <col min="5" max="5" width="11.25" style="5" customWidth="1"/>
    <col min="6" max="6" width="6.875" style="6" bestFit="1" customWidth="1"/>
    <col min="7" max="8" width="14.875" style="5" customWidth="1"/>
    <col min="9" max="9" width="14.375" style="4" customWidth="1"/>
    <col min="10" max="10" width="4.125" style="4" customWidth="1"/>
    <col min="11" max="11" width="11.375" style="3" customWidth="1"/>
    <col min="12" max="16384" width="9" style="3"/>
  </cols>
  <sheetData>
    <row r="2" spans="1:11" ht="48" customHeight="1" x14ac:dyDescent="0.15">
      <c r="A2" s="59"/>
      <c r="B2" s="59"/>
      <c r="C2" s="54"/>
      <c r="D2" s="54"/>
      <c r="E2" s="54"/>
      <c r="F2" s="54"/>
      <c r="G2" s="54"/>
      <c r="H2" s="54"/>
      <c r="I2" s="54"/>
      <c r="J2" s="54"/>
    </row>
    <row r="3" spans="1:11" ht="14.25" customHeight="1" thickBot="1" x14ac:dyDescent="0.2">
      <c r="B3" s="20"/>
      <c r="C3" s="20"/>
      <c r="D3" s="21"/>
      <c r="E3" s="21"/>
      <c r="F3" s="22"/>
      <c r="G3" s="21"/>
      <c r="H3" s="21"/>
      <c r="I3" s="20"/>
      <c r="J3" s="20"/>
    </row>
    <row r="4" spans="1:11" s="10" customFormat="1" ht="32.25" customHeight="1" x14ac:dyDescent="0.15">
      <c r="A4" s="8"/>
      <c r="B4" s="99" t="s">
        <v>74</v>
      </c>
      <c r="C4" s="100"/>
      <c r="D4" s="100"/>
      <c r="E4" s="100"/>
      <c r="F4" s="101"/>
      <c r="G4" s="100"/>
      <c r="H4" s="100"/>
      <c r="I4" s="102"/>
      <c r="J4" s="26"/>
      <c r="K4" s="9"/>
    </row>
    <row r="5" spans="1:11" s="10" customFormat="1" ht="22.5" customHeight="1" x14ac:dyDescent="0.15">
      <c r="A5" s="56"/>
      <c r="B5" s="35" t="s">
        <v>13</v>
      </c>
      <c r="C5" s="27" t="s">
        <v>39</v>
      </c>
      <c r="D5" s="29" t="s">
        <v>1</v>
      </c>
      <c r="E5" s="29" t="s">
        <v>40</v>
      </c>
      <c r="F5" s="51"/>
      <c r="G5" s="29" t="s">
        <v>14</v>
      </c>
      <c r="H5" s="29" t="s">
        <v>15</v>
      </c>
      <c r="I5" s="36" t="s">
        <v>69</v>
      </c>
      <c r="J5" s="41"/>
    </row>
    <row r="6" spans="1:11" s="10" customFormat="1" ht="14.1" customHeight="1" x14ac:dyDescent="0.15">
      <c r="A6" s="58"/>
      <c r="B6" s="37" t="s">
        <v>38</v>
      </c>
      <c r="C6" s="86" t="s">
        <v>38</v>
      </c>
      <c r="D6" s="30" t="s">
        <v>41</v>
      </c>
      <c r="E6" s="30" t="s">
        <v>41</v>
      </c>
      <c r="F6" s="33"/>
      <c r="G6" s="28" t="s">
        <v>38</v>
      </c>
      <c r="H6" s="28" t="s">
        <v>38</v>
      </c>
      <c r="I6" s="38" t="s">
        <v>8</v>
      </c>
      <c r="J6" s="42"/>
    </row>
    <row r="7" spans="1:11" s="10" customFormat="1" ht="38.25" customHeight="1" x14ac:dyDescent="0.15">
      <c r="A7" s="23" t="s">
        <v>0</v>
      </c>
      <c r="B7" s="104">
        <v>4223533</v>
      </c>
      <c r="C7" s="32">
        <v>3857816</v>
      </c>
      <c r="D7" s="31">
        <f>B7/C7</f>
        <v>1.0947989743419593</v>
      </c>
      <c r="E7" s="31">
        <f t="shared" ref="E7:E13" si="0">B7/$B$27</f>
        <v>2.0565001158856879</v>
      </c>
      <c r="F7" s="34">
        <v>1.1000000000000001</v>
      </c>
      <c r="G7" s="25">
        <f>B7*1.1</f>
        <v>4645886.3000000007</v>
      </c>
      <c r="H7" s="25">
        <f>C7*1.1</f>
        <v>4243597.6000000006</v>
      </c>
      <c r="I7" s="39">
        <v>2529153</v>
      </c>
      <c r="J7" s="9"/>
    </row>
    <row r="8" spans="1:11" s="10" customFormat="1" ht="38.25" customHeight="1" x14ac:dyDescent="0.15">
      <c r="A8" s="57" t="s">
        <v>2</v>
      </c>
      <c r="B8" s="104">
        <v>6187289</v>
      </c>
      <c r="C8" s="32">
        <v>8111902</v>
      </c>
      <c r="D8" s="31">
        <f t="shared" ref="D8:D14" si="1">B8/C8</f>
        <v>0.76274207947778461</v>
      </c>
      <c r="E8" s="31">
        <f t="shared" si="0"/>
        <v>3.0126816922037172</v>
      </c>
      <c r="F8" s="34">
        <v>1</v>
      </c>
      <c r="G8" s="25">
        <f>B8*1</f>
        <v>6187289</v>
      </c>
      <c r="H8" s="25">
        <f>C8*1</f>
        <v>8111902</v>
      </c>
      <c r="I8" s="39">
        <v>3109734</v>
      </c>
      <c r="J8" s="9"/>
    </row>
    <row r="9" spans="1:11" s="10" customFormat="1" ht="38.25" customHeight="1" x14ac:dyDescent="0.15">
      <c r="A9" s="23" t="s">
        <v>4</v>
      </c>
      <c r="B9" s="104">
        <v>2514370</v>
      </c>
      <c r="C9" s="32">
        <v>2748906</v>
      </c>
      <c r="D9" s="31">
        <f t="shared" si="1"/>
        <v>0.91468024006641191</v>
      </c>
      <c r="E9" s="31">
        <f t="shared" si="0"/>
        <v>1.2242836024672938</v>
      </c>
      <c r="F9" s="34">
        <v>4.4000000000000004</v>
      </c>
      <c r="G9" s="25">
        <f>B9*4.4</f>
        <v>11063228</v>
      </c>
      <c r="H9" s="25">
        <f>C9*4.4</f>
        <v>12095186.4</v>
      </c>
      <c r="I9" s="39">
        <v>2568198</v>
      </c>
      <c r="J9" s="9"/>
    </row>
    <row r="10" spans="1:11" s="10" customFormat="1" ht="38.25" customHeight="1" x14ac:dyDescent="0.15">
      <c r="A10" s="23" t="s">
        <v>5</v>
      </c>
      <c r="B10" s="104">
        <v>2469196</v>
      </c>
      <c r="C10" s="32">
        <v>2850954</v>
      </c>
      <c r="D10" s="31">
        <f t="shared" si="1"/>
        <v>0.86609464761620147</v>
      </c>
      <c r="E10" s="31">
        <f t="shared" si="0"/>
        <v>1.2022877198176212</v>
      </c>
      <c r="F10" s="34">
        <v>2.2000000000000002</v>
      </c>
      <c r="G10" s="25">
        <f>B10*2.2</f>
        <v>5432231.2000000002</v>
      </c>
      <c r="H10" s="25">
        <f>C10*2.2</f>
        <v>6272098.8000000007</v>
      </c>
      <c r="I10" s="39">
        <v>2335239</v>
      </c>
      <c r="J10" s="9"/>
    </row>
    <row r="11" spans="1:11" s="10" customFormat="1" ht="38.25" customHeight="1" x14ac:dyDescent="0.15">
      <c r="A11" s="23" t="s">
        <v>6</v>
      </c>
      <c r="B11" s="104">
        <v>10681975</v>
      </c>
      <c r="C11" s="32">
        <v>9238619</v>
      </c>
      <c r="D11" s="31">
        <f t="shared" si="1"/>
        <v>1.1562307093733382</v>
      </c>
      <c r="E11" s="31">
        <f t="shared" si="0"/>
        <v>5.2012101776848958</v>
      </c>
      <c r="F11" s="34">
        <v>8.6</v>
      </c>
      <c r="G11" s="25">
        <f>B11*8.6</f>
        <v>91864985</v>
      </c>
      <c r="H11" s="25">
        <f>C11*8.6</f>
        <v>79452123.399999991</v>
      </c>
      <c r="I11" s="39">
        <v>17627309</v>
      </c>
      <c r="J11" s="9"/>
    </row>
    <row r="12" spans="1:11" s="10" customFormat="1" ht="38.25" customHeight="1" x14ac:dyDescent="0.15">
      <c r="A12" s="23" t="s">
        <v>3</v>
      </c>
      <c r="B12" s="104">
        <v>22400</v>
      </c>
      <c r="C12" s="32">
        <v>67264</v>
      </c>
      <c r="D12" s="31">
        <v>0</v>
      </c>
      <c r="E12" s="31">
        <f t="shared" si="0"/>
        <v>1.090688828424909E-2</v>
      </c>
      <c r="F12" s="34">
        <v>1.2</v>
      </c>
      <c r="G12" s="25">
        <f>B12*1.2</f>
        <v>26880</v>
      </c>
      <c r="H12" s="25">
        <f>C12*1.2</f>
        <v>80716.800000000003</v>
      </c>
      <c r="I12" s="39">
        <v>3235</v>
      </c>
      <c r="J12" s="9"/>
    </row>
    <row r="13" spans="1:11" s="10" customFormat="1" ht="38.25" customHeight="1" thickBot="1" x14ac:dyDescent="0.2">
      <c r="A13" s="44" t="s">
        <v>7</v>
      </c>
      <c r="B13" s="105">
        <v>826167</v>
      </c>
      <c r="C13" s="52">
        <v>1683274</v>
      </c>
      <c r="D13" s="45">
        <f t="shared" ref="D13:D14" si="2">B13/C13</f>
        <v>0.49080957705043859</v>
      </c>
      <c r="E13" s="31">
        <f t="shared" si="0"/>
        <v>0.4022728202291615</v>
      </c>
      <c r="F13" s="34">
        <v>1</v>
      </c>
      <c r="G13" s="25">
        <f>B13*1</f>
        <v>826167</v>
      </c>
      <c r="H13" s="25">
        <f>C13*1</f>
        <v>1683274</v>
      </c>
      <c r="I13" s="46">
        <v>651991</v>
      </c>
      <c r="J13" s="9"/>
    </row>
    <row r="14" spans="1:11" s="10" customFormat="1" ht="38.25" customHeight="1" thickBot="1" x14ac:dyDescent="0.2">
      <c r="A14" s="47" t="s">
        <v>10</v>
      </c>
      <c r="B14" s="106">
        <f>SUM(B7:B13)</f>
        <v>26924930</v>
      </c>
      <c r="C14" s="53">
        <v>28558735</v>
      </c>
      <c r="D14" s="48">
        <f t="shared" si="2"/>
        <v>0.94279140865307931</v>
      </c>
      <c r="E14" s="48">
        <f>SUM(E7:E13)</f>
        <v>13.110143016572625</v>
      </c>
      <c r="F14" s="40"/>
      <c r="G14" s="49">
        <f>SUM(G7:G13)</f>
        <v>120046666.5</v>
      </c>
      <c r="H14" s="49">
        <f>SUM(H7:H13)</f>
        <v>111938898.99999999</v>
      </c>
      <c r="I14" s="50">
        <f>SUM(I7:I13)</f>
        <v>28824859</v>
      </c>
      <c r="J14" s="43"/>
    </row>
    <row r="15" spans="1:11" s="10" customFormat="1" ht="14.1" customHeight="1" x14ac:dyDescent="0.15">
      <c r="A15" s="11"/>
      <c r="B15" s="12"/>
      <c r="C15" s="12"/>
      <c r="D15" s="13"/>
      <c r="E15" s="13"/>
      <c r="F15" s="14"/>
      <c r="G15" s="12"/>
      <c r="H15" s="55"/>
      <c r="I15" s="15"/>
      <c r="J15" s="12"/>
    </row>
    <row r="16" spans="1:11" s="19" customFormat="1" ht="56.25" customHeight="1" thickBot="1" x14ac:dyDescent="0.2">
      <c r="D16" s="17"/>
      <c r="E16" s="17"/>
      <c r="F16" s="18"/>
      <c r="G16" s="17"/>
      <c r="H16" s="17"/>
      <c r="I16" s="1"/>
      <c r="J16" s="1"/>
    </row>
    <row r="17" spans="1:10" s="10" customFormat="1" ht="32.25" customHeight="1" x14ac:dyDescent="0.15">
      <c r="A17" s="26"/>
      <c r="B17" s="99" t="s">
        <v>80</v>
      </c>
      <c r="C17" s="100"/>
      <c r="D17" s="100"/>
      <c r="E17" s="100"/>
      <c r="F17" s="101"/>
      <c r="G17" s="100"/>
      <c r="H17" s="100"/>
      <c r="I17" s="102"/>
      <c r="J17" s="9"/>
    </row>
    <row r="18" spans="1:10" s="10" customFormat="1" ht="22.5" customHeight="1" x14ac:dyDescent="0.15">
      <c r="A18" s="41"/>
      <c r="B18" s="35" t="s">
        <v>13</v>
      </c>
      <c r="C18" s="27" t="s">
        <v>39</v>
      </c>
      <c r="D18" s="29" t="s">
        <v>1</v>
      </c>
      <c r="E18" s="29" t="s">
        <v>40</v>
      </c>
      <c r="F18" s="51"/>
      <c r="G18" s="29" t="s">
        <v>14</v>
      </c>
      <c r="H18" s="29" t="s">
        <v>15</v>
      </c>
      <c r="I18" s="36" t="s">
        <v>69</v>
      </c>
    </row>
    <row r="19" spans="1:10" s="10" customFormat="1" ht="14.1" customHeight="1" x14ac:dyDescent="0.15">
      <c r="A19" s="58"/>
      <c r="B19" s="37" t="s">
        <v>38</v>
      </c>
      <c r="C19" s="86" t="s">
        <v>38</v>
      </c>
      <c r="D19" s="30" t="s">
        <v>41</v>
      </c>
      <c r="E19" s="30" t="s">
        <v>41</v>
      </c>
      <c r="F19" s="33"/>
      <c r="G19" s="28" t="s">
        <v>38</v>
      </c>
      <c r="H19" s="28" t="s">
        <v>38</v>
      </c>
      <c r="I19" s="38" t="s">
        <v>8</v>
      </c>
    </row>
    <row r="20" spans="1:10" s="10" customFormat="1" ht="38.25" customHeight="1" x14ac:dyDescent="0.15">
      <c r="A20" s="89" t="s">
        <v>0</v>
      </c>
      <c r="B20" s="104">
        <v>476248</v>
      </c>
      <c r="C20" s="32">
        <v>352282</v>
      </c>
      <c r="D20" s="31">
        <f>B20/C20</f>
        <v>1.351894221106954</v>
      </c>
      <c r="E20" s="31">
        <f t="shared" ref="E20:E26" si="3">B20/$B$27</f>
        <v>0.23189213087486876</v>
      </c>
      <c r="F20" s="34">
        <v>1.1000000000000001</v>
      </c>
      <c r="G20" s="25">
        <f>B20*1.1</f>
        <v>523872.80000000005</v>
      </c>
      <c r="H20" s="25">
        <f>C20*1.1</f>
        <v>387510.2</v>
      </c>
      <c r="I20" s="39">
        <v>286131</v>
      </c>
    </row>
    <row r="21" spans="1:10" s="10" customFormat="1" ht="38.25" customHeight="1" x14ac:dyDescent="0.15">
      <c r="A21" s="90" t="s">
        <v>2</v>
      </c>
      <c r="B21" s="104">
        <v>444048</v>
      </c>
      <c r="C21" s="32">
        <v>417247</v>
      </c>
      <c r="D21" s="31">
        <f t="shared" ref="D21:D27" si="4">B21/C21</f>
        <v>1.0642329363662291</v>
      </c>
      <c r="E21" s="31">
        <f t="shared" si="3"/>
        <v>0.2162134789662607</v>
      </c>
      <c r="F21" s="34">
        <v>1</v>
      </c>
      <c r="G21" s="25">
        <f>B21*1</f>
        <v>444048</v>
      </c>
      <c r="H21" s="25">
        <f>C21*1</f>
        <v>417247</v>
      </c>
      <c r="I21" s="39">
        <v>246492</v>
      </c>
    </row>
    <row r="22" spans="1:10" s="10" customFormat="1" ht="38.25" customHeight="1" x14ac:dyDescent="0.15">
      <c r="A22" s="23" t="s">
        <v>4</v>
      </c>
      <c r="B22" s="104">
        <v>92200</v>
      </c>
      <c r="C22" s="32">
        <v>206623</v>
      </c>
      <c r="D22" s="31">
        <f t="shared" si="4"/>
        <v>0.44622331492621831</v>
      </c>
      <c r="E22" s="31">
        <f t="shared" si="3"/>
        <v>4.4893531241418129E-2</v>
      </c>
      <c r="F22" s="34">
        <v>4.4000000000000004</v>
      </c>
      <c r="G22" s="25">
        <f>B22*4.4</f>
        <v>405680.00000000006</v>
      </c>
      <c r="H22" s="25">
        <f>C22*4.4</f>
        <v>909141.20000000007</v>
      </c>
      <c r="I22" s="39">
        <v>109843</v>
      </c>
    </row>
    <row r="23" spans="1:10" s="10" customFormat="1" ht="38.25" customHeight="1" x14ac:dyDescent="0.15">
      <c r="A23" s="23" t="s">
        <v>5</v>
      </c>
      <c r="B23" s="104">
        <v>120250</v>
      </c>
      <c r="C23" s="32">
        <v>137670</v>
      </c>
      <c r="D23" s="31">
        <f t="shared" si="4"/>
        <v>0.8734655335221907</v>
      </c>
      <c r="E23" s="31">
        <f t="shared" si="3"/>
        <v>5.8551487329506831E-2</v>
      </c>
      <c r="F23" s="34">
        <v>2.2000000000000002</v>
      </c>
      <c r="G23" s="25">
        <f>B23*2.2</f>
        <v>264550</v>
      </c>
      <c r="H23" s="25">
        <f>C23*2.2</f>
        <v>302874</v>
      </c>
      <c r="I23" s="39">
        <v>129389</v>
      </c>
    </row>
    <row r="24" spans="1:10" s="10" customFormat="1" ht="38.25" customHeight="1" x14ac:dyDescent="0.15">
      <c r="A24" s="23" t="s">
        <v>6</v>
      </c>
      <c r="B24" s="104">
        <v>851940</v>
      </c>
      <c r="C24" s="32">
        <v>853653</v>
      </c>
      <c r="D24" s="31">
        <f t="shared" si="4"/>
        <v>0.99799332984245359</v>
      </c>
      <c r="E24" s="31">
        <f t="shared" si="3"/>
        <v>0.41482207164657009</v>
      </c>
      <c r="F24" s="34">
        <v>8.6</v>
      </c>
      <c r="G24" s="25">
        <f>B24*8.6</f>
        <v>7326684</v>
      </c>
      <c r="H24" s="25">
        <f>C24*8.6</f>
        <v>7341415.7999999998</v>
      </c>
      <c r="I24" s="39">
        <v>1984962</v>
      </c>
    </row>
    <row r="25" spans="1:10" s="10" customFormat="1" ht="38.25" customHeight="1" x14ac:dyDescent="0.15">
      <c r="A25" s="89" t="s">
        <v>3</v>
      </c>
      <c r="B25" s="104">
        <v>0</v>
      </c>
      <c r="C25" s="32">
        <v>0</v>
      </c>
      <c r="D25" s="31">
        <v>0</v>
      </c>
      <c r="E25" s="31">
        <f t="shared" si="3"/>
        <v>0</v>
      </c>
      <c r="F25" s="34">
        <v>1.2</v>
      </c>
      <c r="G25" s="25">
        <f>B25*1.2</f>
        <v>0</v>
      </c>
      <c r="H25" s="25">
        <f>C25*1.2</f>
        <v>0</v>
      </c>
      <c r="I25" s="39">
        <v>0</v>
      </c>
    </row>
    <row r="26" spans="1:10" s="10" customFormat="1" ht="38.25" customHeight="1" thickBot="1" x14ac:dyDescent="0.2">
      <c r="A26" s="44" t="s">
        <v>7</v>
      </c>
      <c r="B26" s="105">
        <v>69062</v>
      </c>
      <c r="C26" s="52">
        <v>82554</v>
      </c>
      <c r="D26" s="45">
        <f t="shared" si="4"/>
        <v>0.83656758000823706</v>
      </c>
      <c r="E26" s="31">
        <f t="shared" si="3"/>
        <v>3.3627299941375477E-2</v>
      </c>
      <c r="F26" s="34">
        <v>1</v>
      </c>
      <c r="G26" s="25">
        <f>B26*1</f>
        <v>69062</v>
      </c>
      <c r="H26" s="25">
        <f>C26*1</f>
        <v>82554</v>
      </c>
      <c r="I26" s="46">
        <v>55597</v>
      </c>
    </row>
    <row r="27" spans="1:10" s="10" customFormat="1" ht="38.25" customHeight="1" thickBot="1" x14ac:dyDescent="0.2">
      <c r="A27" s="47" t="s">
        <v>10</v>
      </c>
      <c r="B27" s="106">
        <f>SUM(B20:B26)</f>
        <v>2053748</v>
      </c>
      <c r="C27" s="53">
        <v>2050029</v>
      </c>
      <c r="D27" s="48">
        <f t="shared" si="4"/>
        <v>1.0018141206782929</v>
      </c>
      <c r="E27" s="48">
        <f>SUM(E20:E26)</f>
        <v>1</v>
      </c>
      <c r="F27" s="40"/>
      <c r="G27" s="49">
        <f>SUM(G20:G26)</f>
        <v>9033896.8000000007</v>
      </c>
      <c r="H27" s="49">
        <f>SUM(H20:H26)</f>
        <v>9440742.1999999993</v>
      </c>
      <c r="I27" s="50">
        <f>SUM(I20:I26)</f>
        <v>2812414</v>
      </c>
    </row>
    <row r="28" spans="1:10" s="10" customFormat="1" ht="14.1" customHeight="1" x14ac:dyDescent="0.15">
      <c r="A28" s="12"/>
      <c r="B28" s="12"/>
      <c r="C28" s="12"/>
      <c r="D28" s="13"/>
      <c r="E28" s="13"/>
      <c r="F28" s="14"/>
      <c r="G28" s="12"/>
      <c r="H28" s="55"/>
      <c r="I28" s="12"/>
    </row>
    <row r="29" spans="1:10" s="19" customFormat="1" ht="18.75" customHeight="1" x14ac:dyDescent="0.15">
      <c r="A29" s="1"/>
      <c r="B29" s="7" t="s">
        <v>12</v>
      </c>
      <c r="C29" s="16" t="s">
        <v>11</v>
      </c>
      <c r="D29" s="16"/>
      <c r="E29" s="17"/>
      <c r="F29" s="18"/>
      <c r="G29" s="17"/>
      <c r="H29" s="17"/>
      <c r="I29" s="1" t="s">
        <v>9</v>
      </c>
    </row>
  </sheetData>
  <mergeCells count="2">
    <mergeCell ref="B4:I4"/>
    <mergeCell ref="B17:I17"/>
  </mergeCells>
  <phoneticPr fontId="2"/>
  <printOptions horizontalCentered="1"/>
  <pageMargins left="0.19685039370078741" right="0.19685039370078741" top="0.59055118110236227" bottom="0.59055118110236227" header="0" footer="0"/>
  <pageSetup paperSize="9" scale="80" fitToWidth="2" orientation="portrait" r:id="rId1"/>
  <headerFooter>
    <oddHeader>&amp;L　
　【　資料　１　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鶏卵関係の輸入実績（国別）</vt:lpstr>
      <vt:lpstr>鶏卵関係の輸入実績</vt:lpstr>
      <vt:lpstr>鶏卵関係の輸入実績!Print_Area</vt:lpstr>
      <vt:lpstr>'鶏卵関係の輸入実績（国別）'!Print_Area</vt:lpstr>
      <vt:lpstr>鶏卵関係の輸入実績!Print_Titles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安部　直子</cp:lastModifiedBy>
  <cp:lastPrinted>2023-03-02T08:54:31Z</cp:lastPrinted>
  <dcterms:created xsi:type="dcterms:W3CDTF">2012-01-18T05:26:45Z</dcterms:created>
  <dcterms:modified xsi:type="dcterms:W3CDTF">2023-03-02T08:55:39Z</dcterms:modified>
</cp:coreProperties>
</file>